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mc:AlternateContent xmlns:mc="http://schemas.openxmlformats.org/markup-compatibility/2006">
    <mc:Choice Requires="x15">
      <x15ac:absPath xmlns:x15ac="http://schemas.microsoft.com/office/spreadsheetml/2010/11/ac" url="https://alleghenyst-my.sharepoint.us/personal/dbates_alleghenyst_com/Documents/BATES-PICS/NEUP/FY23/Planning/Templates/"/>
    </mc:Choice>
  </mc:AlternateContent>
  <xr:revisionPtr revIDLastSave="0" documentId="8_{82517711-0785-4B08-97A7-6AA59C981DA8}" xr6:coauthVersionLast="47" xr6:coauthVersionMax="47" xr10:uidLastSave="{00000000-0000-0000-0000-000000000000}"/>
  <bookViews>
    <workbookView xWindow="-120" yWindow="-120" windowWidth="29040" windowHeight="15840" tabRatio="750" xr2:uid="{BEF2D992-E865-4EF9-90FA-A380C83B23DF}"/>
  </bookViews>
  <sheets>
    <sheet name="Cover Sheet" sheetId="2" r:id="rId1"/>
    <sheet name="Accomplishments" sheetId="3" r:id="rId2"/>
    <sheet name="Products" sheetId="10" r:id="rId3"/>
    <sheet name="Students and Collaborators" sheetId="5" r:id="rId4"/>
    <sheet name="Impacts" sheetId="12" r:id="rId5"/>
    <sheet name="Changes-Problems" sheetId="13" r:id="rId6"/>
    <sheet name="Cost and Schedule Status" sheetId="6" r:id="rId7"/>
    <sheet name="Project Outcomes" sheetId="18" r:id="rId8"/>
    <sheet name="Quarterly Report Data" sheetId="16" state="hidden" r:id="rId9"/>
    <sheet name="FedMgr" sheetId="17" state="hidden" r:id="rId10"/>
    <sheet name="DATA" sheetId="7" state="hidden" r:id="rId11"/>
  </sheets>
  <definedNames>
    <definedName name="_xlnm._FilterDatabase" localSheetId="10" hidden="1">DATA!$A$1:$B$220</definedName>
    <definedName name="_xlnm._FilterDatabase" localSheetId="8" hidden="1">'Quarterly Report Data'!$A$22:$CZ$22</definedName>
    <definedName name="_xlnm.Print_Area" localSheetId="6">'Cost and Schedule Status'!$A$1:$P$95</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33" i="2" l="1"/>
  <c r="K33" i="2" s="1"/>
  <c r="J32" i="2"/>
  <c r="K32" i="2" s="1"/>
  <c r="J31" i="2"/>
  <c r="K31" i="2" s="1"/>
  <c r="J30" i="2"/>
  <c r="K30" i="2" s="1"/>
  <c r="J29" i="2"/>
  <c r="K29" i="2" s="1"/>
  <c r="J28" i="2"/>
  <c r="K28" i="2" s="1"/>
  <c r="J27" i="2"/>
  <c r="K27" i="2" s="1"/>
  <c r="J26" i="2"/>
  <c r="K26" i="2" s="1"/>
  <c r="J25" i="2"/>
  <c r="K25" i="2" s="1"/>
  <c r="J24" i="2"/>
  <c r="K24" i="2" s="1"/>
  <c r="J23" i="2"/>
  <c r="K23" i="2" s="1"/>
  <c r="J22" i="2"/>
  <c r="K22" i="2" s="1"/>
  <c r="J21" i="2"/>
  <c r="K21" i="2" s="1"/>
  <c r="J20" i="2"/>
  <c r="K20" i="2" s="1"/>
  <c r="J19" i="2"/>
  <c r="K19" i="2" s="1"/>
  <c r="J18" i="2"/>
  <c r="K18" i="2" s="1"/>
  <c r="J17" i="2"/>
  <c r="K17" i="2" s="1"/>
  <c r="J16" i="2"/>
  <c r="K16" i="2" s="1"/>
  <c r="J15" i="2"/>
  <c r="K15" i="2" s="1"/>
  <c r="J14" i="2"/>
  <c r="K14" i="2" s="1"/>
  <c r="J13" i="2"/>
  <c r="K13" i="2" s="1"/>
  <c r="J12" i="2"/>
  <c r="K12" i="2" s="1"/>
  <c r="J11" i="2"/>
  <c r="K11" i="2" s="1"/>
  <c r="J10" i="2"/>
  <c r="K10" i="2" s="1"/>
  <c r="J9" i="2"/>
  <c r="K9" i="2" s="1"/>
  <c r="J8" i="2"/>
  <c r="K8" i="2" s="1"/>
  <c r="J7" i="2"/>
  <c r="K7" i="2" s="1"/>
  <c r="J6" i="2"/>
  <c r="K6" i="2" s="1"/>
  <c r="J5" i="2"/>
  <c r="K5" i="2" s="1"/>
  <c r="J4" i="2"/>
  <c r="K4" i="2" s="1"/>
  <c r="J3" i="2"/>
  <c r="K3" i="2" s="1"/>
  <c r="J2" i="2"/>
  <c r="K2" i="2" s="1"/>
  <c r="R76" i="6" s="1"/>
  <c r="R85" i="6" l="1"/>
  <c r="A75" i="6"/>
  <c r="A84" i="6" s="1"/>
  <c r="A93" i="6" s="1"/>
  <c r="A74" i="6"/>
  <c r="A83" i="6" s="1"/>
  <c r="A92" i="6" s="1"/>
  <c r="A73" i="6"/>
  <c r="A82" i="6" s="1"/>
  <c r="A91" i="6" s="1"/>
  <c r="A72" i="6"/>
  <c r="A81" i="6" s="1"/>
  <c r="A90" i="6" s="1"/>
  <c r="A71" i="6"/>
  <c r="A80" i="6" s="1"/>
  <c r="A89" i="6" s="1"/>
  <c r="A70" i="6"/>
  <c r="A79" i="6" s="1"/>
  <c r="A88" i="6" s="1"/>
  <c r="A69" i="6"/>
  <c r="A78" i="6" s="1"/>
  <c r="A87" i="6" s="1"/>
  <c r="A68" i="6"/>
  <c r="A77" i="6" s="1"/>
  <c r="A86" i="6" s="1"/>
  <c r="A20" i="16"/>
  <c r="A19" i="16"/>
  <c r="B20" i="16"/>
  <c r="B19" i="16"/>
  <c r="M60" i="6" l="1"/>
  <c r="M78" i="6" s="1"/>
  <c r="M69" i="6"/>
  <c r="D66" i="6"/>
  <c r="D84" i="6" s="1"/>
  <c r="D75" i="6"/>
  <c r="D65" i="6"/>
  <c r="D74" i="6"/>
  <c r="D64" i="6"/>
  <c r="D73" i="6"/>
  <c r="D63" i="6"/>
  <c r="D72" i="6"/>
  <c r="D62" i="6"/>
  <c r="D80" i="6" s="1"/>
  <c r="D71" i="6"/>
  <c r="D70" i="6"/>
  <c r="D69" i="6"/>
  <c r="M70" i="6"/>
  <c r="J70" i="6"/>
  <c r="G70" i="6"/>
  <c r="M62" i="6"/>
  <c r="J62" i="6"/>
  <c r="G62" i="6"/>
  <c r="J61" i="6"/>
  <c r="M61" i="6"/>
  <c r="M79" i="6" s="1"/>
  <c r="M88" i="6" s="1"/>
  <c r="M75" i="6"/>
  <c r="J75" i="6"/>
  <c r="G75" i="6"/>
  <c r="M74" i="6"/>
  <c r="J74" i="6"/>
  <c r="G74" i="6"/>
  <c r="M73" i="6"/>
  <c r="J73" i="6"/>
  <c r="G73" i="6"/>
  <c r="M72" i="6"/>
  <c r="J72" i="6"/>
  <c r="G72" i="6"/>
  <c r="M66" i="6"/>
  <c r="J66" i="6"/>
  <c r="G66" i="6"/>
  <c r="M65" i="6"/>
  <c r="J65" i="6"/>
  <c r="G65" i="6"/>
  <c r="D68" i="6"/>
  <c r="M59" i="6"/>
  <c r="M68" i="6"/>
  <c r="J68" i="6"/>
  <c r="J59" i="6"/>
  <c r="G68" i="6"/>
  <c r="M71" i="6"/>
  <c r="J71" i="6"/>
  <c r="G71" i="6"/>
  <c r="J69" i="6"/>
  <c r="J60" i="6"/>
  <c r="G69" i="6"/>
  <c r="B30" i="7"/>
  <c r="B31" i="7" s="1"/>
  <c r="B32" i="7" s="1"/>
  <c r="B33" i="7" s="1"/>
  <c r="M64" i="6"/>
  <c r="J64" i="6"/>
  <c r="G64" i="6"/>
  <c r="M63" i="6"/>
  <c r="M81" i="6" s="1"/>
  <c r="M90" i="6" s="1"/>
  <c r="J63" i="6"/>
  <c r="G63" i="6"/>
  <c r="G81" i="6" s="1"/>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N7" i="6"/>
  <c r="L7" i="6"/>
  <c r="S4" i="6"/>
  <c r="T4" i="6" s="1"/>
  <c r="G11" i="6"/>
  <c r="G13" i="6"/>
  <c r="G14" i="6"/>
  <c r="G15" i="6"/>
  <c r="G17" i="6"/>
  <c r="G18" i="6"/>
  <c r="G19" i="6"/>
  <c r="G21" i="6"/>
  <c r="G22" i="6"/>
  <c r="G23" i="6"/>
  <c r="G24" i="6"/>
  <c r="G25" i="6"/>
  <c r="G26" i="6"/>
  <c r="G27" i="6"/>
  <c r="G28" i="6"/>
  <c r="B29" i="2"/>
  <c r="B28" i="2"/>
  <c r="G20" i="6"/>
  <c r="G16" i="6"/>
  <c r="G12" i="6"/>
  <c r="A36" i="2"/>
  <c r="B39" i="2"/>
  <c r="B35" i="2" s="1"/>
  <c r="G8" i="6"/>
  <c r="G9" i="6"/>
  <c r="G10" i="6"/>
  <c r="G29" i="6"/>
  <c r="G30" i="6"/>
  <c r="G31" i="6"/>
  <c r="G32" i="6"/>
  <c r="G33" i="6"/>
  <c r="G34" i="6"/>
  <c r="G35" i="6"/>
  <c r="G36" i="6"/>
  <c r="G37" i="6"/>
  <c r="G38" i="6"/>
  <c r="G39" i="6"/>
  <c r="G40" i="6"/>
  <c r="G41" i="6"/>
  <c r="G42" i="6"/>
  <c r="G43" i="6"/>
  <c r="G44" i="6"/>
  <c r="G45" i="6"/>
  <c r="G46" i="6"/>
  <c r="G47" i="6"/>
  <c r="G48" i="6"/>
  <c r="G49" i="6"/>
  <c r="G50" i="6"/>
  <c r="G7" i="6"/>
  <c r="J50" i="6"/>
  <c r="I50" i="6"/>
  <c r="A50" i="6"/>
  <c r="J49" i="6"/>
  <c r="I49" i="6"/>
  <c r="A49" i="6"/>
  <c r="J48" i="6"/>
  <c r="I48" i="6"/>
  <c r="A48" i="6"/>
  <c r="J47" i="6"/>
  <c r="I47" i="6"/>
  <c r="A47" i="6"/>
  <c r="J46" i="6"/>
  <c r="I46" i="6"/>
  <c r="A46" i="6"/>
  <c r="J45" i="6"/>
  <c r="I45" i="6"/>
  <c r="A45" i="6"/>
  <c r="J44" i="6"/>
  <c r="I44" i="6"/>
  <c r="A44" i="6"/>
  <c r="J43" i="6"/>
  <c r="I43" i="6"/>
  <c r="A43" i="6"/>
  <c r="J42" i="6"/>
  <c r="I42" i="6"/>
  <c r="A42" i="6"/>
  <c r="J41" i="6"/>
  <c r="I41" i="6"/>
  <c r="A41" i="6"/>
  <c r="J40" i="6"/>
  <c r="I40" i="6"/>
  <c r="A40" i="6"/>
  <c r="J39" i="6"/>
  <c r="I39" i="6"/>
  <c r="A39" i="6"/>
  <c r="J38" i="6"/>
  <c r="I38" i="6"/>
  <c r="A38" i="6"/>
  <c r="J37" i="6"/>
  <c r="I37" i="6"/>
  <c r="A37" i="6"/>
  <c r="J36" i="6"/>
  <c r="I36" i="6"/>
  <c r="A36" i="6"/>
  <c r="J35" i="6"/>
  <c r="I35" i="6"/>
  <c r="A35" i="6"/>
  <c r="J34" i="6"/>
  <c r="I34" i="6"/>
  <c r="A34" i="6"/>
  <c r="J33" i="6"/>
  <c r="I33" i="6"/>
  <c r="A33" i="6"/>
  <c r="J32" i="6"/>
  <c r="I32" i="6"/>
  <c r="A32" i="6"/>
  <c r="J31" i="6"/>
  <c r="I31" i="6"/>
  <c r="A31" i="6"/>
  <c r="J30" i="6"/>
  <c r="I30" i="6"/>
  <c r="A30" i="6"/>
  <c r="J29" i="6"/>
  <c r="I29" i="6"/>
  <c r="A29" i="6"/>
  <c r="J28" i="6"/>
  <c r="I28" i="6"/>
  <c r="A28" i="6"/>
  <c r="J27" i="6"/>
  <c r="I27" i="6"/>
  <c r="A27" i="6"/>
  <c r="J26" i="6"/>
  <c r="I26" i="6"/>
  <c r="A26" i="6"/>
  <c r="J25" i="6"/>
  <c r="I25" i="6"/>
  <c r="A25" i="6"/>
  <c r="J24" i="6"/>
  <c r="I24" i="6"/>
  <c r="A24" i="6"/>
  <c r="J23" i="6"/>
  <c r="I23" i="6"/>
  <c r="A23" i="6"/>
  <c r="J22" i="6"/>
  <c r="I22" i="6"/>
  <c r="A22" i="6"/>
  <c r="J21" i="6"/>
  <c r="I21" i="6"/>
  <c r="A21" i="6"/>
  <c r="J20" i="6"/>
  <c r="I20" i="6"/>
  <c r="A20" i="6"/>
  <c r="J19" i="6"/>
  <c r="I19" i="6"/>
  <c r="A19" i="6"/>
  <c r="J18" i="6"/>
  <c r="I18" i="6"/>
  <c r="A18" i="6"/>
  <c r="J17" i="6"/>
  <c r="I17" i="6"/>
  <c r="A17" i="6"/>
  <c r="J16" i="6"/>
  <c r="I16" i="6"/>
  <c r="A16" i="6"/>
  <c r="J15" i="6"/>
  <c r="I15" i="6"/>
  <c r="A15" i="6"/>
  <c r="J14" i="6"/>
  <c r="I14" i="6"/>
  <c r="A14" i="6"/>
  <c r="J13" i="6"/>
  <c r="I13" i="6"/>
  <c r="A13" i="6"/>
  <c r="J12" i="6"/>
  <c r="I12" i="6"/>
  <c r="A12" i="6"/>
  <c r="J11" i="6"/>
  <c r="I11" i="6"/>
  <c r="A11" i="6"/>
  <c r="J10" i="6"/>
  <c r="I10" i="6"/>
  <c r="A10" i="6"/>
  <c r="J9" i="6"/>
  <c r="I9" i="6"/>
  <c r="A9" i="6"/>
  <c r="J8" i="6"/>
  <c r="I8" i="6"/>
  <c r="A8" i="6"/>
  <c r="D21" i="2"/>
  <c r="B2" i="2"/>
  <c r="H3" i="5" s="1"/>
  <c r="I7" i="6"/>
  <c r="J7" i="6"/>
  <c r="G55" i="6"/>
  <c r="A53" i="6"/>
  <c r="A7" i="6"/>
  <c r="B38" i="2"/>
  <c r="D20" i="2"/>
  <c r="B20" i="2"/>
  <c r="B3" i="2"/>
  <c r="B3" i="10"/>
  <c r="B3" i="18"/>
  <c r="D82" i="6" l="1"/>
  <c r="D91" i="6" s="1"/>
  <c r="B3" i="13"/>
  <c r="G82" i="6"/>
  <c r="G91" i="6" s="1"/>
  <c r="J84" i="6"/>
  <c r="J93" i="6" s="1"/>
  <c r="G80" i="6"/>
  <c r="G89" i="6" s="1"/>
  <c r="G84" i="6"/>
  <c r="G93" i="6" s="1"/>
  <c r="D83" i="6"/>
  <c r="D92" i="6" s="1"/>
  <c r="G83" i="6"/>
  <c r="G92" i="6" s="1"/>
  <c r="D81" i="6"/>
  <c r="D90" i="6" s="1"/>
  <c r="J77" i="6"/>
  <c r="J86" i="6" s="1"/>
  <c r="N69" i="6"/>
  <c r="N70" i="6"/>
  <c r="J79" i="6"/>
  <c r="J88" i="6" s="1"/>
  <c r="J82" i="6"/>
  <c r="J91" i="6" s="1"/>
  <c r="M77" i="6"/>
  <c r="M86" i="6" s="1"/>
  <c r="N75" i="6"/>
  <c r="G90" i="6"/>
  <c r="M83" i="6"/>
  <c r="M92" i="6" s="1"/>
  <c r="B36" i="2"/>
  <c r="B3" i="5"/>
  <c r="C3" i="6"/>
  <c r="N63" i="6"/>
  <c r="M82" i="6"/>
  <c r="M91" i="6" s="1"/>
  <c r="G53" i="6"/>
  <c r="J80" i="6"/>
  <c r="J89" i="6" s="1"/>
  <c r="N71" i="6"/>
  <c r="N72" i="6"/>
  <c r="J81" i="6"/>
  <c r="J90" i="6" s="1"/>
  <c r="M80" i="6"/>
  <c r="M89" i="6" s="1"/>
  <c r="N64" i="6"/>
  <c r="D89" i="6"/>
  <c r="D93" i="6"/>
  <c r="L3" i="6"/>
  <c r="B3" i="12"/>
  <c r="B3" i="3"/>
  <c r="J78" i="6"/>
  <c r="J87" i="6" s="1"/>
  <c r="N68" i="6"/>
  <c r="N65" i="6"/>
  <c r="N66" i="6"/>
  <c r="N73" i="6"/>
  <c r="N74" i="6"/>
  <c r="D3" i="5"/>
  <c r="D3" i="12"/>
  <c r="D3" i="10"/>
  <c r="H3" i="6"/>
  <c r="D3" i="18"/>
  <c r="D3" i="3"/>
  <c r="F3" i="10"/>
  <c r="F3" i="13"/>
  <c r="F3" i="18"/>
  <c r="F3" i="12"/>
  <c r="F3" i="3"/>
  <c r="D3" i="13"/>
  <c r="M87" i="6"/>
  <c r="J83" i="6"/>
  <c r="J92" i="6" s="1"/>
  <c r="M84" i="6"/>
  <c r="Q48" i="6"/>
  <c r="R48" i="6" s="1"/>
  <c r="K48" i="6" s="1"/>
  <c r="Q44" i="6"/>
  <c r="R44" i="6" s="1"/>
  <c r="K44" i="6" s="1"/>
  <c r="Q40" i="6"/>
  <c r="R40" i="6" s="1"/>
  <c r="K40" i="6" s="1"/>
  <c r="Q36" i="6"/>
  <c r="R36" i="6" s="1"/>
  <c r="K36" i="6" s="1"/>
  <c r="Q32" i="6"/>
  <c r="R32" i="6" s="1"/>
  <c r="K32" i="6" s="1"/>
  <c r="Q28" i="6"/>
  <c r="R28" i="6" s="1"/>
  <c r="K28" i="6" s="1"/>
  <c r="Q24" i="6"/>
  <c r="R24" i="6" s="1"/>
  <c r="K24" i="6" s="1"/>
  <c r="Q20" i="6"/>
  <c r="R20" i="6" s="1"/>
  <c r="K20" i="6" s="1"/>
  <c r="Q16" i="6"/>
  <c r="R16" i="6" s="1"/>
  <c r="K16" i="6" s="1"/>
  <c r="N62" i="6"/>
  <c r="Q47" i="6"/>
  <c r="R47" i="6" s="1"/>
  <c r="K47" i="6" s="1"/>
  <c r="Q43" i="6"/>
  <c r="R43" i="6" s="1"/>
  <c r="K43" i="6" s="1"/>
  <c r="Q39" i="6"/>
  <c r="R39" i="6" s="1"/>
  <c r="K39" i="6" s="1"/>
  <c r="Q35" i="6"/>
  <c r="R35" i="6" s="1"/>
  <c r="K35" i="6" s="1"/>
  <c r="Q31" i="6"/>
  <c r="R31" i="6" s="1"/>
  <c r="K31" i="6" s="1"/>
  <c r="Q27" i="6"/>
  <c r="R27" i="6" s="1"/>
  <c r="K27" i="6" s="1"/>
  <c r="Q23" i="6"/>
  <c r="R23" i="6" s="1"/>
  <c r="K23" i="6" s="1"/>
  <c r="Q19" i="6"/>
  <c r="R19" i="6" s="1"/>
  <c r="K19" i="6" s="1"/>
  <c r="Q15" i="6"/>
  <c r="R15" i="6" s="1"/>
  <c r="K15" i="6" s="1"/>
  <c r="Q7" i="6"/>
  <c r="R7" i="6" s="1"/>
  <c r="K7" i="6" s="1"/>
  <c r="Q49" i="6"/>
  <c r="R49" i="6" s="1"/>
  <c r="K49" i="6" s="1"/>
  <c r="Q45" i="6"/>
  <c r="R45" i="6" s="1"/>
  <c r="K45" i="6" s="1"/>
  <c r="Q41" i="6"/>
  <c r="R41" i="6" s="1"/>
  <c r="K41" i="6" s="1"/>
  <c r="Q37" i="6"/>
  <c r="R37" i="6" s="1"/>
  <c r="K37" i="6" s="1"/>
  <c r="Q33" i="6"/>
  <c r="R33" i="6" s="1"/>
  <c r="K33" i="6" s="1"/>
  <c r="Q29" i="6"/>
  <c r="R29" i="6" s="1"/>
  <c r="K29" i="6" s="1"/>
  <c r="Q25" i="6"/>
  <c r="R25" i="6" s="1"/>
  <c r="K25" i="6" s="1"/>
  <c r="Q21" i="6"/>
  <c r="R21" i="6" s="1"/>
  <c r="K21" i="6" s="1"/>
  <c r="Q17" i="6"/>
  <c r="R17" i="6" s="1"/>
  <c r="K17" i="6" s="1"/>
  <c r="A55" i="6"/>
  <c r="Q50" i="6"/>
  <c r="R50" i="6" s="1"/>
  <c r="K50" i="6" s="1"/>
  <c r="Q46" i="6"/>
  <c r="R46" i="6" s="1"/>
  <c r="K46" i="6" s="1"/>
  <c r="Q42" i="6"/>
  <c r="R42" i="6" s="1"/>
  <c r="K42" i="6" s="1"/>
  <c r="Q38" i="6"/>
  <c r="R38" i="6" s="1"/>
  <c r="K38" i="6" s="1"/>
  <c r="Q34" i="6"/>
  <c r="R34" i="6" s="1"/>
  <c r="K34" i="6" s="1"/>
  <c r="Q30" i="6"/>
  <c r="R30" i="6" s="1"/>
  <c r="K30" i="6" s="1"/>
  <c r="Q26" i="6"/>
  <c r="R26" i="6" s="1"/>
  <c r="K26" i="6" s="1"/>
  <c r="Q22" i="6"/>
  <c r="R22" i="6" s="1"/>
  <c r="K22" i="6" s="1"/>
  <c r="Q18" i="6"/>
  <c r="R18" i="6" s="1"/>
  <c r="K18" i="6" s="1"/>
  <c r="Q14" i="6"/>
  <c r="R14" i="6" s="1"/>
  <c r="K14" i="6" s="1"/>
  <c r="N81" i="6" l="1"/>
  <c r="N90" i="6" s="1"/>
  <c r="N80" i="6"/>
  <c r="N89" i="6" s="1"/>
  <c r="N82" i="6"/>
  <c r="N91" i="6" s="1"/>
  <c r="N84" i="6"/>
  <c r="N93" i="6" s="1"/>
  <c r="M93" i="6"/>
  <c r="N83" i="6"/>
  <c r="N92" i="6" s="1"/>
  <c r="D61" i="6" l="1"/>
  <c r="D79" i="6" s="1"/>
  <c r="D60" i="6"/>
  <c r="D78" i="6" s="1"/>
  <c r="D87" i="6" l="1"/>
  <c r="D88" i="6" l="1"/>
  <c r="Q8" i="6" l="1"/>
  <c r="R8" i="6" s="1"/>
  <c r="K8" i="6" s="1"/>
  <c r="Q9" i="6"/>
  <c r="R9" i="6" s="1"/>
  <c r="K9" i="6" s="1"/>
  <c r="Q10" i="6"/>
  <c r="R10" i="6" s="1"/>
  <c r="K10" i="6" s="1"/>
  <c r="Q11" i="6"/>
  <c r="R11" i="6" s="1"/>
  <c r="K11" i="6" s="1"/>
  <c r="Q12" i="6"/>
  <c r="R12" i="6" s="1"/>
  <c r="K12" i="6" s="1"/>
  <c r="Q13" i="6"/>
  <c r="R13" i="6" s="1"/>
  <c r="K13" i="6" s="1"/>
  <c r="D55" i="6" l="1"/>
  <c r="G61" i="6" l="1"/>
  <c r="G60" i="6"/>
  <c r="G59" i="6"/>
  <c r="G77" i="6" s="1"/>
  <c r="G86" i="6" s="1"/>
  <c r="D59" i="6"/>
  <c r="D77" i="6" s="1"/>
  <c r="D86" i="6" s="1"/>
  <c r="G78" i="6" l="1"/>
  <c r="N60" i="6"/>
  <c r="G79" i="6"/>
  <c r="N61" i="6"/>
  <c r="N59" i="6"/>
  <c r="N77" i="6"/>
  <c r="G88" i="6" l="1"/>
  <c r="N79" i="6"/>
  <c r="N88" i="6" s="1"/>
  <c r="G87" i="6"/>
  <c r="N78" i="6"/>
  <c r="N86" i="6"/>
  <c r="Q85" i="6" l="1"/>
  <c r="N87" i="6"/>
  <c r="Q7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Yarwood</author>
  </authors>
  <commentList>
    <comment ref="A7" authorId="0" shapeId="0" xr:uid="{00000000-0006-0000-0100-000001000000}">
      <text>
        <r>
          <rPr>
            <b/>
            <sz val="9"/>
            <color indexed="81"/>
            <rFont val="Tahoma"/>
            <family val="2"/>
          </rPr>
          <t>David Yarwood:</t>
        </r>
        <r>
          <rPr>
            <sz val="9"/>
            <color indexed="81"/>
            <rFont val="Tahoma"/>
            <family val="2"/>
          </rPr>
          <t xml:space="preserve">
List the major goals of the project as stated in the approved application or as approved by the agency. Describe the proposed technical approach to obtain those goals. If the application lists milestones/target dates for important activities or phases of the project, identify these dates and show actual completion dates or the percentage of completion. 
Generally, the goals will not change from one reporting period to the next. However, if the awarding agency approved changes to the goals during the reporting period, list the revised goals and objectives. Also explain any significant changes in approach or methods from the agency approved application or plan. </t>
        </r>
      </text>
    </comment>
    <comment ref="A9" authorId="0" shapeId="0" xr:uid="{00000000-0006-0000-0100-000002000000}">
      <text>
        <r>
          <rPr>
            <b/>
            <sz val="9"/>
            <color indexed="81"/>
            <rFont val="Tahoma"/>
            <family val="2"/>
          </rPr>
          <t>David Yarwood:</t>
        </r>
        <r>
          <rPr>
            <sz val="9"/>
            <color indexed="81"/>
            <rFont val="Tahoma"/>
            <family val="2"/>
          </rPr>
          <t xml:space="preserve">
For this reporting period describe: 1) major activities; 2) specific objectives; 3) significant results or key outcomes, including major findings, developments, or conclusions (both positive and negative); and/or 4) other achievements. Include a discussion of stated goals not met. As the project progresses, the emphasis in reporting in this section should shift from reporting activities to reporting accomplishments. </t>
        </r>
      </text>
    </comment>
    <comment ref="A11" authorId="0" shapeId="0" xr:uid="{00000000-0006-0000-0100-000003000000}">
      <text>
        <r>
          <rPr>
            <b/>
            <sz val="9"/>
            <color indexed="81"/>
            <rFont val="Tahoma"/>
            <family val="2"/>
          </rPr>
          <t>David Yarwood:</t>
        </r>
        <r>
          <rPr>
            <sz val="9"/>
            <color indexed="81"/>
            <rFont val="Tahoma"/>
            <family val="2"/>
          </rPr>
          <t xml:space="preserve">
Describe opportunities for training and professional development provided to anyone who worked on the project or anyone who was involved in the activities supported by the project. 
“Training” activities are those in which individuals with advanced professional skills and experience assist others in attaining greater proficiency. Training activities may include, for example, courses or one-on-one work with a mentor. “Professional development” activities 
result in increased knowledge or skill in one’s area of expertise and may include workshops, conferences, seminars, study groups, and individual study. Include participation in conferences, workshops, and seminars not listed under major activities. 
If the project was not intended to provide training and professional development opportunities or there is nothing significant to report during this reporting period, state “Nothing to Report.” 
</t>
        </r>
      </text>
    </comment>
    <comment ref="A13" authorId="0" shapeId="0" xr:uid="{00000000-0006-0000-0100-000004000000}">
      <text>
        <r>
          <rPr>
            <b/>
            <sz val="9"/>
            <color indexed="81"/>
            <rFont val="Tahoma"/>
            <family val="2"/>
          </rPr>
          <t>David Yarwood:</t>
        </r>
        <r>
          <rPr>
            <sz val="9"/>
            <color indexed="81"/>
            <rFont val="Tahoma"/>
            <family val="2"/>
          </rPr>
          <t xml:space="preserve">
Describe how the results have been disseminated to communities of interest. Include any outreach activities that have been undertaken to reach members of communities who are not usually aware of these research activities, for the purpose of enhancing public understanding and increasing interest in learning and careers in science, technology, and the humanities. 
If there is nothing significant to report during this reporting period, state “Nothing to Report.”
</t>
        </r>
      </text>
    </comment>
    <comment ref="A15" authorId="0" shapeId="0" xr:uid="{00000000-0006-0000-0100-000005000000}">
      <text>
        <r>
          <rPr>
            <b/>
            <sz val="9"/>
            <color indexed="81"/>
            <rFont val="Tahoma"/>
            <family val="2"/>
          </rPr>
          <t>David Yarwood:</t>
        </r>
        <r>
          <rPr>
            <sz val="9"/>
            <color indexed="81"/>
            <rFont val="Tahoma"/>
            <family val="2"/>
          </rPr>
          <t xml:space="preserve">
Describe briefly what you plan to do during the next reporting period to accomplish the goals and objectives. 
If this is the final report, state “Nothing to Report.”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6" authorId="0" shapeId="0" xr:uid="{00000000-0006-0000-0200-000001000000}">
      <text>
        <r>
          <rPr>
            <sz val="8"/>
            <color indexed="81"/>
            <rFont val="Tahoma"/>
            <family val="2"/>
          </rPr>
          <t xml:space="preserve">Report only the major publication(s) resulting from the work under this award. There is no restriction on the number. However, Agencies are interested in only those publications that most reflect the work under this award in the following categories: 
i.  Journal publications. List peer-reviewed articles or papers appearing in scientific, technical, or professional journals. Include any peer-reviewed publication in the periodically published proceedings of a scientific society, a conference, or the like. A publication in the proceedings of a one-time conference, not part of a series, should be reported under “Books or other non-periodical, one-time publications.” 
Identify for each publication: Author(s); title; journal; volume: year; page numbers; status of publication (published; accepted, awaiting publication; submitted, under review; other); acknowledgement of federal support (yes/no). Also see instructions under B. Scientific/Technical Reporting regarding the submission of accepted manuscripts and other STI as appropriate.
ii.  Books or other non-periodical, one-time publications. Report any book, monograph, dissertation, abstract, or the like published as or in a separate publication, rather than a periodical or series. Include any significant publication in the proceedings of a one-time conference or in the report of a one-time study, commission, or the like. 
Identify for each one-time publication: author(s); title; editor; title of collection, if applicable; bibliographic information; year; type of publication (book, thesis or dissertation, other); status of publication (published; accepted, awaiting publication; submitted, under review; other); acknowledgement of federal support (yes/no). 
iii.  Other publications, conference papers and presentations. Identify any other publications, conference papers and/or presentations not reported above. Specify the status of the publication as noted above. </t>
        </r>
      </text>
    </comment>
    <comment ref="A17" authorId="0" shapeId="0" xr:uid="{00000000-0006-0000-0200-000002000000}">
      <text>
        <r>
          <rPr>
            <sz val="8"/>
            <color indexed="81"/>
            <rFont val="Tahoma"/>
            <family val="2"/>
          </rPr>
          <t>List the URL for any Internet site(s) that disseminates the results of the research activities. A short description of each site should be provided. It is not necessary to include the publications already specified above in this section.</t>
        </r>
      </text>
    </comment>
    <comment ref="A19" authorId="0" shapeId="0" xr:uid="{00000000-0006-0000-0200-000003000000}">
      <text>
        <r>
          <rPr>
            <sz val="8"/>
            <color indexed="81"/>
            <rFont val="Tahoma"/>
            <family val="2"/>
          </rPr>
          <t>Identify technologies or techniques that have resulted from the research activities. Describe the technologies or techniques and how they are being shared.</t>
        </r>
      </text>
    </comment>
    <comment ref="A21" authorId="0" shapeId="0" xr:uid="{00000000-0006-0000-0200-000004000000}">
      <text>
        <r>
          <rPr>
            <sz val="8"/>
            <color indexed="81"/>
            <rFont val="Tahoma"/>
            <family val="2"/>
          </rPr>
          <t>Identify inventions, patent applications with date, and/or licenses that have resulted from the research. Submission of this information as part of an interim research performance progress report is not a substitute for any other invention reporting required under the terms and conditions of an award.</t>
        </r>
      </text>
    </comment>
    <comment ref="A31" authorId="0" shapeId="0" xr:uid="{00000000-0006-0000-0200-000005000000}">
      <text>
        <r>
          <rPr>
            <sz val="8"/>
            <color indexed="81"/>
            <rFont val="Tahoma"/>
            <family val="2"/>
          </rPr>
          <t>Identify any other significant products that were developed under this project. Describe the product and how it is being shared. Examples of other products are: Databases; Physical collections; Audio or video products; Software or NetWare; Models; Educational aids or curricula; Instruments or equipment; Data &amp; Research Material (e.g., cell lines, DNA probes, animal models); and Other.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David Yarwood</author>
  </authors>
  <commentList>
    <comment ref="A4" authorId="0" shapeId="0" xr:uid="{00000000-0006-0000-0300-000001000000}">
      <text>
        <r>
          <rPr>
            <b/>
            <sz val="9"/>
            <color indexed="81"/>
            <rFont val="Tahoma"/>
            <family val="2"/>
          </rPr>
          <t xml:space="preserve">David Yarwood: </t>
        </r>
        <r>
          <rPr>
            <sz val="9"/>
            <color indexed="81"/>
            <rFont val="Tahoma"/>
            <family val="2"/>
          </rPr>
          <t xml:space="preserve">Describe active other support for the PD/PI(s) or senior/key personnel whose support has changed and what the change has been (e.g., a previously active grant that has closed, a previously pending grant that is now active). Active other support includes all financial resources, whether Federal, non-Federal, commercial or organizational, available in direct support of an individual’s research endeavors, including, but not limited to, research grants, cooperative agreements, contracts, or organizational awards, (e.g., Federal, State, local or foreign government agencies, public or private foundations, industrial or other commercial organizations). Annotate this information so it is clear what has changed from the previous submission. Other support does not include prizes or gifts. Submission of active other support information is not necessary for pending changes or for changes in the level of effort for active support reported previously. DOE requires prior written approval if a change in active other support significantly impacts the effort on this award. If there is nothing significant to report during this reporting period or no change from the previous reporting period, state “Nothing to Report.” </t>
        </r>
      </text>
    </comment>
    <comment ref="F51" authorId="1" shapeId="0" xr:uid="{00000000-0006-0000-0300-000002000000}">
      <text>
        <r>
          <rPr>
            <b/>
            <sz val="9"/>
            <color indexed="81"/>
            <rFont val="Tahoma"/>
            <family val="2"/>
          </rPr>
          <t>David Yarwood:</t>
        </r>
        <r>
          <rPr>
            <sz val="9"/>
            <color indexed="81"/>
            <rFont val="Tahoma"/>
            <family val="2"/>
          </rPr>
          <t xml:space="preserve">
e.g., partner makes software, computers, equipment, etc., available  to project staff</t>
        </r>
      </text>
    </comment>
    <comment ref="G51" authorId="1" shapeId="0" xr:uid="{00000000-0006-0000-0300-000003000000}">
      <text>
        <r>
          <rPr>
            <b/>
            <sz val="9"/>
            <color indexed="81"/>
            <rFont val="Tahoma"/>
            <family val="2"/>
          </rPr>
          <t>David Yarwood:</t>
        </r>
        <r>
          <rPr>
            <sz val="9"/>
            <color indexed="81"/>
            <rFont val="Tahoma"/>
            <family val="2"/>
          </rPr>
          <t xml:space="preserve">
e.g., project staff use the partner’s facilities for project activities</t>
        </r>
      </text>
    </comment>
    <comment ref="H51" authorId="1" shapeId="0" xr:uid="{00000000-0006-0000-0300-000004000000}">
      <text>
        <r>
          <rPr>
            <b/>
            <sz val="9"/>
            <color indexed="81"/>
            <rFont val="Tahoma"/>
            <family val="2"/>
          </rPr>
          <t>David Yarwood:</t>
        </r>
        <r>
          <rPr>
            <sz val="9"/>
            <color indexed="81"/>
            <rFont val="Tahoma"/>
            <family val="2"/>
          </rPr>
          <t xml:space="preserve">
e.g., partner’s staff work with project staff on the project</t>
        </r>
      </text>
    </comment>
    <comment ref="I51" authorId="1" shapeId="0" xr:uid="{00000000-0006-0000-0300-000005000000}">
      <text>
        <r>
          <rPr>
            <b/>
            <sz val="9"/>
            <color indexed="81"/>
            <rFont val="Tahoma"/>
            <family val="2"/>
          </rPr>
          <t>David Yarwood:</t>
        </r>
        <r>
          <rPr>
            <sz val="9"/>
            <color indexed="81"/>
            <rFont val="Tahoma"/>
            <family val="2"/>
          </rPr>
          <t xml:space="preserve">
e.g., project staff and/or partner’s staff use each other’s  facilities, work at each other’s site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00000000-0006-0000-0400-000001000000}">
      <text>
        <r>
          <rPr>
            <sz val="8"/>
            <color indexed="81"/>
            <rFont val="Tahoma"/>
            <family val="2"/>
          </rPr>
          <t>Describe how findings, results, and techniques that were developed or extended, or other products from the project made an impact or are likely to make an impact on the base of knowledge, theory, and research and/or pedagogical methods in the principal disciplinary field(s) of the project. Summarize using language that an intelligent lay audience can understand (Scientific American style). How the field or discipline is defined is not as important as covering the impact the work has had on knowledge and technique. Make the best distinction possible, for example, by using a “field” or “discipline”, if appropriate, that corresponds with a single academic department (i.e., physics rather than nuclear physics).</t>
        </r>
      </text>
    </comment>
    <comment ref="A9" authorId="0" shapeId="0" xr:uid="{00000000-0006-0000-0400-000002000000}">
      <text>
        <r>
          <rPr>
            <sz val="9"/>
            <color indexed="81"/>
            <rFont val="Tahoma"/>
            <family val="2"/>
          </rPr>
          <t>Describe how the findings, results, or techniques that were developed or improved, or other 
products from the project made an impact or are likely to make an impact on other disciplines. 
If there is nothing significant to report during this reporting period, state “Nothing to Report.”</t>
        </r>
      </text>
    </comment>
    <comment ref="A11" authorId="0" shapeId="0" xr:uid="{00000000-0006-0000-0400-000003000000}">
      <text>
        <r>
          <rPr>
            <sz val="9"/>
            <color indexed="81"/>
            <rFont val="Tahoma"/>
            <family val="2"/>
          </rPr>
          <t>Describe how the project made an impact or is likely to make an impact on human resource 
development in science, engineering, and technology. For example, how has the project: 
provided opportunities for research and teaching in the relevant fields; improved the performance, skills, or attitudes of members of underrepresented groups that will improve their access to or retention in research, teaching, or other related professions; developed and disseminated new educational materials;provided scholarships; or provided exposure to science and technology for practitioners, teachers, young people, or other members of the public? 
If there is nothing significant to report during this reporting period, state “Nothing to Report.”</t>
        </r>
      </text>
    </comment>
    <comment ref="A13" authorId="0" shapeId="0" xr:uid="{00000000-0006-0000-0400-000004000000}">
      <text>
        <r>
          <rPr>
            <sz val="9"/>
            <color indexed="81"/>
            <rFont val="Tahoma"/>
            <family val="2"/>
          </rPr>
          <t xml:space="preserve">Describe how the project made an impact or is likely to make an impact on teaching and educational experiences. For example, has the project: developed and disseminated new educational materials; led to ideas for new approaches to course design or pedagogical methods; or developed online resources that will be useful for teachers and students and other school staff? 
If there is nothing significant to report during this reporting period, state “Nothing to Report.” </t>
        </r>
      </text>
    </comment>
    <comment ref="A15" authorId="0" shapeId="0" xr:uid="{00000000-0006-0000-0400-000005000000}">
      <text>
        <r>
          <rPr>
            <sz val="9"/>
            <color indexed="81"/>
            <rFont val="Tahoma"/>
            <family val="2"/>
          </rPr>
          <t>Describe ways, if any, in which the project made an impact, or is likely to make an impact, on 
physical, institutional, and information resources that form infrastructure, including: physical resources such as facilities, laboratories, or instruments; institutional resources (such as establishment or sustenance of societies or organizations); or information resources, electronic means for accessing such resources or for scientific communication, or the like. 
If there is nothing significant to report during this reporting period, state “Nothing to Report.”</t>
        </r>
      </text>
    </comment>
    <comment ref="A17" authorId="0" shapeId="0" xr:uid="{00000000-0006-0000-0400-000006000000}">
      <text>
        <r>
          <rPr>
            <sz val="9"/>
            <color indexed="81"/>
            <rFont val="Tahoma"/>
            <family val="2"/>
          </rPr>
          <t>Describe ways in which the project made an impact, or is likely to make an impact, on commercial technology or public use, including: transfer of results to entities in government or industry; instances where the research has led to the initiation of a start-up company; or 
adoption of new practices. 
If there is nothing significant to report during this reporting period, state “Nothing to Report.”</t>
        </r>
      </text>
    </comment>
    <comment ref="A19" authorId="0" shapeId="0" xr:uid="{00000000-0006-0000-0400-000007000000}">
      <text>
        <r>
          <rPr>
            <sz val="9"/>
            <color indexed="81"/>
            <rFont val="Tahoma"/>
            <family val="2"/>
          </rPr>
          <t>Describe how results from the project made an impact, or are likely to make an impact, beyond 
the bounds of science, engineering, and the academic world on areas such as: improving public knowledge, attitudes, skills, and abilities; changing behavior, practices, decision making, policies (including regulatory policies), or social actions; or improving social, economic, civic, or environmental conditions. 
If there is nothing significant to report during this reporting period, state “Nothing to Report.”</t>
        </r>
      </text>
    </comment>
    <comment ref="A21" authorId="0" shapeId="0" xr:uid="{00000000-0006-0000-0400-000008000000}">
      <text>
        <r>
          <rPr>
            <sz val="9"/>
            <color indexed="81"/>
            <rFont val="Tahoma"/>
            <family val="2"/>
          </rPr>
          <t>Describe what percentage of the award’s budget was spent in foreign country(ies). If more than one foreign country is involved, identify the distribution between the foreign countries. 
U.S.-based recipients should provide the percentage of the budget spent in the foreign country(ies) and/or, if applicable, the percentage of the budget obligated to foreign entities as first-tier subawards. 
Recipients that are not U.S.-based should provide the percentage of the direct award received, excluding all first-tier subawards to U.S. entities. If applicable, provide separately the percentage of the budget obligated to non-U.S. entities as first-tier subawards.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00000000-0006-0000-0500-000001000000}">
      <text>
        <r>
          <rPr>
            <sz val="9"/>
            <color indexed="81"/>
            <rFont val="Tahoma"/>
            <family val="2"/>
          </rPr>
          <t xml:space="preserve">Describe any changes in approach during the reporting period and reasons for these changes. Remember that significant changes in objectives and scope require prior approval of the Contracting Officer. 
</t>
        </r>
      </text>
    </comment>
    <comment ref="A9" authorId="0" shapeId="0" xr:uid="{00000000-0006-0000-0500-000002000000}">
      <text>
        <r>
          <rPr>
            <sz val="8"/>
            <color indexed="81"/>
            <rFont val="Tahoma"/>
            <family val="2"/>
          </rPr>
          <t>Describe problems or delays encountered during the reporting period and actions or plans to resolve them.</t>
        </r>
      </text>
    </comment>
    <comment ref="A11" authorId="0" shapeId="0" xr:uid="{00000000-0006-0000-0500-000003000000}">
      <text>
        <r>
          <rPr>
            <sz val="8"/>
            <color indexed="81"/>
            <rFont val="Tahoma"/>
            <family val="2"/>
          </rPr>
          <t>Describe changes during the reporting period that may have a significant impact on expenditures, for example, delays in hiring staff or favorable developments that enable meeting objectives at less cost than anticipated.</t>
        </r>
      </text>
    </comment>
    <comment ref="A13" authorId="0" shapeId="0" xr:uid="{00000000-0006-0000-0500-000004000000}">
      <text>
        <r>
          <rPr>
            <sz val="9"/>
            <color indexed="81"/>
            <rFont val="Tahoma"/>
            <family val="2"/>
          </rPr>
          <t xml:space="preserve">Describe significant deviations, unexpected outcomes, or changes in approved protocols for the 
use or care of human subjects, vertebrate animals, biohazards and/or select agents during the reporting period. If required, were these changes approved by the applicable institution committee and reported to the agency? Also specify the applicable Institutional Review Board/Institutional Animal Care and Use Committee approval dates. </t>
        </r>
      </text>
    </comment>
    <comment ref="A15" authorId="0" shapeId="0" xr:uid="{00000000-0006-0000-0500-000005000000}">
      <text>
        <r>
          <rPr>
            <sz val="8"/>
            <color indexed="81"/>
            <rFont val="Tahoma"/>
            <family val="2"/>
          </rPr>
          <t>Identify any change to the primary performance site location identified in the proposal, as originally submitted.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David Yarwood</author>
  </authors>
  <commentList>
    <comment ref="A6" authorId="0" shapeId="0" xr:uid="{C3492672-CA8D-4236-9541-39FACED6693A}">
      <text>
        <r>
          <rPr>
            <sz val="9"/>
            <color indexed="81"/>
            <rFont val="Tahoma"/>
            <family val="2"/>
          </rPr>
          <t>Please note that this reporting of project outcomes does not constitute a formal dissemination of scientific and technical information (STI) but rather is used by agency program staff to publicize project results, outcomes or findings.</t>
        </r>
      </text>
    </comment>
  </commentList>
</comments>
</file>

<file path=xl/sharedStrings.xml><?xml version="1.0" encoding="utf-8"?>
<sst xmlns="http://schemas.openxmlformats.org/spreadsheetml/2006/main" count="2833" uniqueCount="1150">
  <si>
    <t>Milestone Status Chart</t>
  </si>
  <si>
    <t>Milestone / Activity</t>
  </si>
  <si>
    <t>Status</t>
  </si>
  <si>
    <t>Revised Finish Date</t>
  </si>
  <si>
    <t>Actual Finish Date</t>
  </si>
  <si>
    <t>On Schedule</t>
  </si>
  <si>
    <t>-</t>
  </si>
  <si>
    <t>Funding and Cost Status</t>
  </si>
  <si>
    <t>Total Available (BAC) $</t>
  </si>
  <si>
    <t>Current Fiscal Year $</t>
  </si>
  <si>
    <t>Uncosted $</t>
  </si>
  <si>
    <t>Planned Carryover</t>
  </si>
  <si>
    <t>Identified Carryover</t>
  </si>
  <si>
    <t>Cumulative Planned Value</t>
  </si>
  <si>
    <t>Value Earned</t>
  </si>
  <si>
    <t>Commitments</t>
  </si>
  <si>
    <t>FY</t>
  </si>
  <si>
    <t>Oct</t>
  </si>
  <si>
    <t>Nov</t>
  </si>
  <si>
    <t>Dec</t>
  </si>
  <si>
    <t>Jan</t>
  </si>
  <si>
    <t>Feb</t>
  </si>
  <si>
    <t>Mar</t>
  </si>
  <si>
    <t>Apr</t>
  </si>
  <si>
    <t>May</t>
  </si>
  <si>
    <t>Jun</t>
  </si>
  <si>
    <t>Jul</t>
  </si>
  <si>
    <t>Aug</t>
  </si>
  <si>
    <t>Sep</t>
  </si>
  <si>
    <t>Total</t>
  </si>
  <si>
    <t>Cost Variance</t>
  </si>
  <si>
    <t>Cost Variance %</t>
  </si>
  <si>
    <t>PhD</t>
  </si>
  <si>
    <t>First Name</t>
  </si>
  <si>
    <t>Last Name</t>
  </si>
  <si>
    <t>Principal Investigator</t>
  </si>
  <si>
    <t>PI Title</t>
  </si>
  <si>
    <t>PI E-mail</t>
  </si>
  <si>
    <t>PI Phone</t>
  </si>
  <si>
    <t>Submission Date</t>
  </si>
  <si>
    <t>DUNS Number</t>
  </si>
  <si>
    <t>Recipient Organization</t>
  </si>
  <si>
    <t>Project Start Date</t>
  </si>
  <si>
    <t>Project End Date</t>
  </si>
  <si>
    <t>Signature of Submitting Official</t>
  </si>
  <si>
    <t>Work Package ID</t>
  </si>
  <si>
    <t>Project Number</t>
  </si>
  <si>
    <t>Report Submitted to</t>
  </si>
  <si>
    <t>Name of Submitting Official</t>
  </si>
  <si>
    <t>E-mail</t>
  </si>
  <si>
    <t>Phone</t>
  </si>
  <si>
    <t>Submitting Official Title</t>
  </si>
  <si>
    <t>Complete</t>
  </si>
  <si>
    <t>Completed Late</t>
  </si>
  <si>
    <t>Late</t>
  </si>
  <si>
    <t>Ahead of Schedule</t>
  </si>
  <si>
    <t>Expected Late</t>
  </si>
  <si>
    <t>Cost Variance Explanation:</t>
  </si>
  <si>
    <t>What was done? What was learned?</t>
  </si>
  <si>
    <t>a. What are the major goals of the project?</t>
  </si>
  <si>
    <t>b. What was accomplished under these goals?</t>
  </si>
  <si>
    <t>c. What opportunities for training and professional development has the project provided?</t>
  </si>
  <si>
    <t>d. How have the results been disseminated to communities of interest?</t>
  </si>
  <si>
    <t>e. What do you plan to do during the next reporting period to accomplish the goals?</t>
  </si>
  <si>
    <t>1. ACCOMPLISHMENTS (Mandatory):</t>
  </si>
  <si>
    <t>PRODUCTS: Mandatory</t>
  </si>
  <si>
    <t>Government Use Only:</t>
  </si>
  <si>
    <t>Recipient Address</t>
  </si>
  <si>
    <t>a. Publications, conference papers, and presentations</t>
  </si>
  <si>
    <t>b. Website(s) or other Internet site(s)</t>
  </si>
  <si>
    <t>c. Technologies or techniques</t>
  </si>
  <si>
    <t>d. Inventions, patent applications, and/or licenses</t>
  </si>
  <si>
    <t>e. Other products</t>
  </si>
  <si>
    <t>Project Role</t>
  </si>
  <si>
    <t>Nearest Person Month</t>
  </si>
  <si>
    <t>Contribution to the Project</t>
  </si>
  <si>
    <t>Funding Support</t>
  </si>
  <si>
    <t>Country of foreign collaborator</t>
  </si>
  <si>
    <t>Duration of stay</t>
  </si>
  <si>
    <t>Undergrad</t>
  </si>
  <si>
    <t>Graduate</t>
  </si>
  <si>
    <t>France</t>
  </si>
  <si>
    <t>Canada</t>
  </si>
  <si>
    <t>Organization Name</t>
  </si>
  <si>
    <t>Location</t>
  </si>
  <si>
    <t>More Detail on Partner and Contribtion</t>
  </si>
  <si>
    <t>IMPACT: Mandatory</t>
  </si>
  <si>
    <t>a. What is the impact on the development of the principal discipline(s) of the project?</t>
  </si>
  <si>
    <t>b. What is the impact on other disciplines?</t>
  </si>
  <si>
    <t>c. What is the impact on the development of human resources?</t>
  </si>
  <si>
    <t xml:space="preserve">What is the impact of the project? How has it contributed?
</t>
  </si>
  <si>
    <t>CHANGES/PROBLEM: Mandatory</t>
  </si>
  <si>
    <t>a. Changes in approach and reasons for change</t>
  </si>
  <si>
    <t>b. Actual or anticipated problems or delays and actions or plans to resolve them</t>
  </si>
  <si>
    <t>c. Changes that have a significant impact on expenditures</t>
  </si>
  <si>
    <t>e. Change of primary performance site location from that originally proposed</t>
  </si>
  <si>
    <t>Citizenship</t>
  </si>
  <si>
    <t>Major</t>
  </si>
  <si>
    <t>Afghanistan</t>
  </si>
  <si>
    <t>Albania</t>
  </si>
  <si>
    <t>Algeria</t>
  </si>
  <si>
    <t>Aruba</t>
  </si>
  <si>
    <t>Australia</t>
  </si>
  <si>
    <t>Austria</t>
  </si>
  <si>
    <t>Azerbaijan</t>
  </si>
  <si>
    <t>Bahamas, The</t>
  </si>
  <si>
    <t>Bahrain</t>
  </si>
  <si>
    <t>Bangladesh</t>
  </si>
  <si>
    <t>Barbados</t>
  </si>
  <si>
    <t>Belarus</t>
  </si>
  <si>
    <t>Belgium</t>
  </si>
  <si>
    <t>Belize</t>
  </si>
  <si>
    <t>Benin</t>
  </si>
  <si>
    <t>Bulgaria</t>
  </si>
  <si>
    <t>Burkina Faso</t>
  </si>
  <si>
    <t>Burundi</t>
  </si>
  <si>
    <t>Cabo Verde</t>
  </si>
  <si>
    <t>Cambodia</t>
  </si>
  <si>
    <t>Cameroon</t>
  </si>
  <si>
    <t>Central African Republic</t>
  </si>
  <si>
    <t>Chad</t>
  </si>
  <si>
    <t>Chile</t>
  </si>
  <si>
    <t>China</t>
  </si>
  <si>
    <t>Colombia</t>
  </si>
  <si>
    <t>Comoros</t>
  </si>
  <si>
    <t>Denmark</t>
  </si>
  <si>
    <t>Djibouti</t>
  </si>
  <si>
    <t>Dominica</t>
  </si>
  <si>
    <t>Dominican Republic</t>
  </si>
  <si>
    <t>Ecuador</t>
  </si>
  <si>
    <t>Egypt</t>
  </si>
  <si>
    <t>El Salvador</t>
  </si>
  <si>
    <t>Equatorial Guinea</t>
  </si>
  <si>
    <t>Eritrea</t>
  </si>
  <si>
    <t>Estonia</t>
  </si>
  <si>
    <t>Ethiopia</t>
  </si>
  <si>
    <t>Fiji</t>
  </si>
  <si>
    <t>Finland</t>
  </si>
  <si>
    <t>Gabon</t>
  </si>
  <si>
    <t>Georgia</t>
  </si>
  <si>
    <t>Germany</t>
  </si>
  <si>
    <t>Ghana</t>
  </si>
  <si>
    <t>Greece</t>
  </si>
  <si>
    <t>Grenada</t>
  </si>
  <si>
    <t>Guatemala</t>
  </si>
  <si>
    <t>Guinea</t>
  </si>
  <si>
    <t>Guinea-Bissau</t>
  </si>
  <si>
    <t>Guyana</t>
  </si>
  <si>
    <t>Haiti</t>
  </si>
  <si>
    <t>Honduras</t>
  </si>
  <si>
    <t>Hungary</t>
  </si>
  <si>
    <t>Iceland</t>
  </si>
  <si>
    <t>India</t>
  </si>
  <si>
    <t>Indonesia</t>
  </si>
  <si>
    <t>Iraq</t>
  </si>
  <si>
    <t>Ireland</t>
  </si>
  <si>
    <t>Israel</t>
  </si>
  <si>
    <t>Italy</t>
  </si>
  <si>
    <t>Jamaica</t>
  </si>
  <si>
    <t>Japan</t>
  </si>
  <si>
    <t>Jordan</t>
  </si>
  <si>
    <t>Kazakhstan</t>
  </si>
  <si>
    <t>Kenya</t>
  </si>
  <si>
    <t>Kiribati</t>
  </si>
  <si>
    <t>Kosovo</t>
  </si>
  <si>
    <t>Kuwait</t>
  </si>
  <si>
    <t>Kyrgyzstan</t>
  </si>
  <si>
    <t>Latvia</t>
  </si>
  <si>
    <t>Lebanon</t>
  </si>
  <si>
    <t>Lesotho</t>
  </si>
  <si>
    <t>Liberia</t>
  </si>
  <si>
    <t>Liechtenstein</t>
  </si>
  <si>
    <t>Lithuania</t>
  </si>
  <si>
    <t>Luxembourg</t>
  </si>
  <si>
    <t>Madagascar</t>
  </si>
  <si>
    <t>Malawi</t>
  </si>
  <si>
    <t>Malaysia</t>
  </si>
  <si>
    <t>Maldives</t>
  </si>
  <si>
    <t>Mali</t>
  </si>
  <si>
    <t>Malta</t>
  </si>
  <si>
    <t>Marshall Islands</t>
  </si>
  <si>
    <t>Mauritania</t>
  </si>
  <si>
    <t>Mauritius</t>
  </si>
  <si>
    <t>Mexico</t>
  </si>
  <si>
    <t>Monaco</t>
  </si>
  <si>
    <t>Mongolia</t>
  </si>
  <si>
    <t>Montenegro</t>
  </si>
  <si>
    <t>Morocco</t>
  </si>
  <si>
    <t>Mozambique</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</si>
  <si>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</si>
  <si>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</si>
  <si>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</si>
  <si>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</si>
  <si>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</si>
  <si>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</si>
  <si>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</si>
  <si>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</si>
  <si>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</si>
  <si>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</si>
  <si>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</si>
  <si>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</si>
  <si>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</si>
  <si>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</si>
  <si>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</si>
  <si>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</si>
  <si>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</si>
  <si>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</si>
  <si>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</si>
  <si>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</si>
  <si>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Romania</t>
  </si>
  <si>
    <t>Rwanda</t>
  </si>
  <si>
    <t>Saint Kitts and Nevis</t>
  </si>
  <si>
    <t>Saint Lucia</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</si>
  <si>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</si>
  <si>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</si>
  <si>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</si>
  <si>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</si>
  <si>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</si>
  <si>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</si>
  <si>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</si>
  <si>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</si>
  <si>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</si>
  <si>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</si>
  <si>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</si>
  <si>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</si>
  <si>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</si>
  <si>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</si>
  <si>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</si>
  <si>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</si>
  <si>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Sudan</t>
  </si>
  <si>
    <t>Suriname</t>
  </si>
  <si>
    <t>Sweden</t>
  </si>
  <si>
    <t>Switzerland</t>
  </si>
  <si>
    <t>Taiwan</t>
  </si>
  <si>
    <t>Tajikistan</t>
  </si>
  <si>
    <t>Thailand</t>
  </si>
  <si>
    <t>Togo</t>
  </si>
  <si>
    <t>Tonga</t>
  </si>
  <si>
    <t>Tunisia</t>
  </si>
  <si>
    <t>Turkey</t>
  </si>
  <si>
    <t>Turkmenistan</t>
  </si>
  <si>
    <t>Tuvalu</t>
  </si>
  <si>
    <t>Uganda</t>
  </si>
  <si>
    <t>Ukraine</t>
  </si>
  <si>
    <t>United Arab Emirates</t>
  </si>
  <si>
    <t>United Kingdom</t>
  </si>
  <si>
    <t>United States</t>
  </si>
  <si>
    <t>Uruguay</t>
  </si>
  <si>
    <t>Uzbekistan</t>
  </si>
  <si>
    <t>Vanuatu</t>
  </si>
  <si>
    <t>Venezuela</t>
  </si>
  <si>
    <t>Yemen</t>
  </si>
  <si>
    <t>Zambia</t>
  </si>
  <si>
    <t>Zimbabwe</t>
  </si>
  <si>
    <t>Start Date</t>
  </si>
  <si>
    <t>% Comp</t>
  </si>
  <si>
    <t xml:space="preserve">PROJECT TITLE: </t>
  </si>
  <si>
    <t>Project Title:</t>
  </si>
  <si>
    <t>WP Number:</t>
  </si>
  <si>
    <t>Project Number:</t>
  </si>
  <si>
    <t>Collaborated with Individual in foreign county?</t>
  </si>
  <si>
    <t>Cumulative Value Earned</t>
  </si>
  <si>
    <t>Cumulative Actual Costs</t>
  </si>
  <si>
    <t>Finish Date</t>
  </si>
  <si>
    <t>Total Budget</t>
  </si>
  <si>
    <t>Report Date</t>
  </si>
  <si>
    <t>On Schedule % Complete</t>
  </si>
  <si>
    <t>Dec FY21</t>
  </si>
  <si>
    <t>Mar FY21</t>
  </si>
  <si>
    <t>Jun FY21</t>
  </si>
  <si>
    <t>Sep FY21</t>
  </si>
  <si>
    <t>Dec FY22</t>
  </si>
  <si>
    <t>Mar FY22</t>
  </si>
  <si>
    <t>Jun FY22</t>
  </si>
  <si>
    <t>Sep FY22</t>
  </si>
  <si>
    <t>Organization</t>
  </si>
  <si>
    <t>Cumulative Actual Cost</t>
  </si>
  <si>
    <t>Reporting Period End Month</t>
  </si>
  <si>
    <t>DOE-NE</t>
  </si>
  <si>
    <t>Expected Graduation Year</t>
  </si>
  <si>
    <t>Narrative</t>
  </si>
  <si>
    <t xml:space="preserve">Federal Grant / Cooperative Agreement Number (CID): </t>
  </si>
  <si>
    <t>Financial Support?</t>
  </si>
  <si>
    <t>In-Kind Support?</t>
  </si>
  <si>
    <t>Facilities?</t>
  </si>
  <si>
    <t>Collaborative Research?</t>
  </si>
  <si>
    <t>Personnel Exchanges?</t>
  </si>
  <si>
    <r>
      <t xml:space="preserve">Collaborators </t>
    </r>
    <r>
      <rPr>
        <sz val="9"/>
        <color indexed="8"/>
        <rFont val="Arial"/>
        <family val="2"/>
      </rPr>
      <t>(add or delete rows as needed)</t>
    </r>
  </si>
  <si>
    <r>
      <t>Organizations</t>
    </r>
    <r>
      <rPr>
        <sz val="9"/>
        <color indexed="8"/>
        <rFont val="Arial"/>
        <family val="2"/>
      </rPr>
      <t xml:space="preserve"> (add or delete rows as needed)</t>
    </r>
  </si>
  <si>
    <r>
      <t xml:space="preserve">Students </t>
    </r>
    <r>
      <rPr>
        <sz val="9"/>
        <color indexed="8"/>
        <rFont val="Arial"/>
        <family val="2"/>
      </rPr>
      <t>(add or delete rows as needed)</t>
    </r>
  </si>
  <si>
    <t>UPDATE NEEDED</t>
  </si>
  <si>
    <t>Travelled to foreign country?</t>
  </si>
  <si>
    <t>Date</t>
  </si>
  <si>
    <t>Period</t>
  </si>
  <si>
    <t>Dec FY23</t>
  </si>
  <si>
    <t>Mar FY23</t>
  </si>
  <si>
    <t>Jun FY23</t>
  </si>
  <si>
    <t>Sep FY23</t>
  </si>
  <si>
    <t>Nuclear Energy University Program
Research Performance Progress Report</t>
  </si>
  <si>
    <t>Nuclear Energy University Program
Research Performance Progress Report - Accomplishments</t>
  </si>
  <si>
    <t>Nuclear Energy University Program
Research Performance Progress Report - Products</t>
  </si>
  <si>
    <t>Nuclear Energy University Program
Research Performance Progress Report - Participants</t>
  </si>
  <si>
    <t>Nuclear Energy University Program
Research Performance Progress Report - Impacts</t>
  </si>
  <si>
    <t>Nuclear Energy University Program
Research Performance Progress Report - Changes/Problems</t>
  </si>
  <si>
    <t>Nuclear Energy University Program
Research Performance Progress Report - Cost and Schedule Status</t>
  </si>
  <si>
    <t>1st Quarter FY 2021 Report</t>
  </si>
  <si>
    <t>2nd Quarter FY 2021 Report</t>
  </si>
  <si>
    <t>3rd Quarter FY 2021 Report</t>
  </si>
  <si>
    <t>4th Quarter FY 2021 Report</t>
  </si>
  <si>
    <t>1st Quarter FY 2022 Report</t>
  </si>
  <si>
    <t>2nd Quarter FY 2022 Report</t>
  </si>
  <si>
    <t>3rd Quarter FY 2022 Report</t>
  </si>
  <si>
    <t>4th Quarter FY 2022 Report</t>
  </si>
  <si>
    <t>1st Quarter FY 2023 Report</t>
  </si>
  <si>
    <t>2nd Quarter FY 2023 Report</t>
  </si>
  <si>
    <t>3rd Quarter FY 2023 Report</t>
  </si>
  <si>
    <t>4th Quarter FY 2023 Report</t>
  </si>
  <si>
    <t>The information provided in this section allows the agency to assess whether satisfactory progress has been made during the reporting period. The PI is reminded that the grantee is required to obtain prior written approval from the Contracting Officer whenever there are significant changes in the project or its direction. Requests for prior written approval must be submitted to the Contracting Officer.</t>
  </si>
  <si>
    <t>Dec FY24</t>
  </si>
  <si>
    <t>Mar FY24</t>
  </si>
  <si>
    <t>Jun FY24</t>
  </si>
  <si>
    <t>Sep FY24</t>
  </si>
  <si>
    <t>1st Quarter FY 2024 Report</t>
  </si>
  <si>
    <t>2nd Quarter FY 2024 Report</t>
  </si>
  <si>
    <t>3rd Quarter FY 2024 Report</t>
  </si>
  <si>
    <t>4th Quarter FY 2024 Report</t>
  </si>
  <si>
    <t>Publications are the characteristic product of research. Agencies evaluate what the publications demonstrate about the excellence and significance of the research and the efficacy with which the results are being communicated to colleagues, potential users, and the public, not the number of publications. Many projects (though not all) develop significant products other than publications. Agencies assess and report both publications and other products to Congress, communities of interest, and the public. 
List any products resulting from the project during the reporting period. Examples of products include: publications, conference papers, and presentations; website(s) or other Internet site(s); technologies or techniques; inventions, patent applications, and/or licenses; and other products, such as data or databases, physical collections, audio or video products, software or NetWare, models, educational aids or curricula, instruments or equipment, research material, interventions (e.g., clinical or educational), new business creation or any other public release of information related to the project. 
If there is nothing significant to report during this reporting period, state “Nothing to Report.”</t>
  </si>
  <si>
    <t xml:space="preserve">Co PD/PI </t>
  </si>
  <si>
    <t xml:space="preserve">Faculty </t>
  </si>
  <si>
    <t xml:space="preserve">Technical School Faculty </t>
  </si>
  <si>
    <t xml:space="preserve">K-12 Teacher </t>
  </si>
  <si>
    <t xml:space="preserve">Postdoctoral (scholar, fellow or other postdoctoral position) </t>
  </si>
  <si>
    <t xml:space="preserve">Other Professional </t>
  </si>
  <si>
    <t xml:space="preserve">Technician </t>
  </si>
  <si>
    <t xml:space="preserve">Staff Scientist (doctoral level) </t>
  </si>
  <si>
    <t xml:space="preserve">Statistician </t>
  </si>
  <si>
    <t xml:space="preserve">Non-Student Research Assistant </t>
  </si>
  <si>
    <t xml:space="preserve">Technical School Student </t>
  </si>
  <si>
    <t xml:space="preserve">High School Student </t>
  </si>
  <si>
    <t xml:space="preserve">Consultant </t>
  </si>
  <si>
    <t xml:space="preserve">Research Experience for Undergraduates (REU) Participant </t>
  </si>
  <si>
    <t>Other (specify)</t>
  </si>
  <si>
    <t>PD/PI</t>
  </si>
  <si>
    <r>
      <rPr>
        <b/>
        <sz val="9"/>
        <rFont val="Arial"/>
        <family val="2"/>
      </rPr>
      <t>Has there been a change in the active other support of the PD/PI(s) or senior/key personnel since the last reporting period?</t>
    </r>
    <r>
      <rPr>
        <sz val="9"/>
        <rFont val="Arial"/>
        <family val="2"/>
      </rPr>
      <t xml:space="preserve"> </t>
    </r>
  </si>
  <si>
    <r>
      <rPr>
        <b/>
        <sz val="9"/>
        <rFont val="Arial"/>
        <family val="2"/>
      </rPr>
      <t xml:space="preserve">Who has been involved? </t>
    </r>
    <r>
      <rPr>
        <sz val="9"/>
        <rFont val="Arial"/>
        <family val="2"/>
      </rPr>
      <t xml:space="preserve">
Agencies need to know who has worked on the project to gauge and report performance in promoting partnerships and collaborations. The following information on participants and other collaborating organizations during this reporting period must be provided: </t>
    </r>
  </si>
  <si>
    <t xml:space="preserve">Over the years, this base of knowledge, techniques, people, and infrastructure is drawn upon again and again for application to commercial technology and the economy, to health and safety, to cost-efficient environmental protection, to the solution of social problems, to numerous other aspects of the public welfare, and to other fields of endeavor. 
The taxpaying public and its representatives deserve a periodic assessment to show them how the investments they make benefit the nation. Through this reporting format, and especially this section, recipients provide that assessment and make the case for Federal funding of research and education. 
Agencies use this information to assess how their research programs: increase the body of knowledge and techniques; enlarge the pool of people trained to develop that knowledge and techniques or put it to use; and improve the physical, institutional, and information resources that enable those people to get their training and perform their functions. 
This component will be used to describe ways in which the work, findings, and specific products of the project have had an impact during this reporting period. Describe distinctive contributions, major accomplishments, innovations, successes, or any change in practice or behavior that has come about as a result of the project relative to: the development of the principal discipline(s) of the project; other disciplines; the development of human resources; teaching and educational experiences; physical, institutional, and information resources that form infrastructure; technology transfer (include transfer of results to entities in government or industry, adoption of new practices, or instances where research has led to the initiation of a startup company); society beyond science and technology; or foreign countries. 
</t>
  </si>
  <si>
    <t>d.  What was the impact on teaching and educational experiences?</t>
  </si>
  <si>
    <t xml:space="preserve">e.  What was the impact on physical, institutional, and information resources that form infrastructure? 
</t>
  </si>
  <si>
    <t>f. What is the impact on technology transfer?</t>
  </si>
  <si>
    <t>g. What is the impact on society beyond science and technology?</t>
  </si>
  <si>
    <t>h. What dollar amount of the award’s budget is being spent in foreign country(ies)?</t>
  </si>
  <si>
    <t xml:space="preserve">The PI is reminded that the grantee is required to obtain prior written approval from the Contracting Officer whenever there are significant changes in the project or its direction. Requests for prior written approval must be submitted to the Contracting Officer.  If not previously reported in writing, provide the following additional information, if applicable: Changes in approach and reasons for change; Actual or anticipated problems or delays and actions or plans to resolve them; Changes that have a significant impact on expenditures; Significant changes in use or care of animals, human subjects, and/or biohazards. 
</t>
  </si>
  <si>
    <t>d.  Significant changes in use or care of human subjects, vertebrate animals, biohazards, and/or select agents</t>
  </si>
  <si>
    <t>WP Title</t>
  </si>
  <si>
    <t>Federal Manager</t>
  </si>
  <si>
    <t>Post Doc</t>
  </si>
  <si>
    <t>DOE-ID TPO</t>
  </si>
  <si>
    <t>Email</t>
  </si>
  <si>
    <t>Andorra</t>
  </si>
  <si>
    <t>Angola</t>
  </si>
  <si>
    <t>Antigua and Barbuda</t>
  </si>
  <si>
    <t>Argentina</t>
  </si>
  <si>
    <t>Armenia</t>
  </si>
  <si>
    <t>Bhutan</t>
  </si>
  <si>
    <t>Bolivia</t>
  </si>
  <si>
    <t>Bosnia and Herzegovina</t>
  </si>
  <si>
    <t>Botswana</t>
  </si>
  <si>
    <t>Brazil</t>
  </si>
  <si>
    <t>Brunei</t>
  </si>
  <si>
    <t>Burma</t>
  </si>
  <si>
    <t>Congo, Democratic Republic of the</t>
  </si>
  <si>
    <t>Congo, Republic of the</t>
  </si>
  <si>
    <t>Costa Rica</t>
  </si>
  <si>
    <t>Cote d'Ivoire</t>
  </si>
  <si>
    <t>Croatia</t>
  </si>
  <si>
    <t>Cuba</t>
  </si>
  <si>
    <t>Curacao</t>
  </si>
  <si>
    <t>Cyprus</t>
  </si>
  <si>
    <t>Czechia</t>
  </si>
  <si>
    <t>East Timor (see Timor-Leste)</t>
  </si>
  <si>
    <t>Eswatini</t>
  </si>
  <si>
    <t>Gambia, The</t>
  </si>
  <si>
    <t>Holy See</t>
  </si>
  <si>
    <t>Hong Kong</t>
  </si>
  <si>
    <t>Iran</t>
  </si>
  <si>
    <t>Korea, North</t>
  </si>
  <si>
    <t>Korea, South</t>
  </si>
  <si>
    <t>Laos</t>
  </si>
  <si>
    <t>Libya</t>
  </si>
  <si>
    <t>Macau</t>
  </si>
  <si>
    <t>Macedonia</t>
  </si>
  <si>
    <t>Micronesia</t>
  </si>
  <si>
    <t>Moldova</t>
  </si>
  <si>
    <t>North Korea</t>
  </si>
  <si>
    <t>Palestinian Territories</t>
  </si>
  <si>
    <t>Russia</t>
  </si>
  <si>
    <t>Saint Vincent and the Grenadines</t>
  </si>
  <si>
    <t>Sint Maarten</t>
  </si>
  <si>
    <t>South Korea</t>
  </si>
  <si>
    <t>Sri Lanka</t>
  </si>
  <si>
    <t>Swaziland (See Eswatini)</t>
  </si>
  <si>
    <t>Syria</t>
  </si>
  <si>
    <t>Tanzania</t>
  </si>
  <si>
    <t>Timor-Leste</t>
  </si>
  <si>
    <t>Trinidad and Tobago</t>
  </si>
  <si>
    <t>Vietnam</t>
  </si>
  <si>
    <t>Dec FY25</t>
  </si>
  <si>
    <t>Mar FY25</t>
  </si>
  <si>
    <t>Jun FY25</t>
  </si>
  <si>
    <t>Sep FY25</t>
  </si>
  <si>
    <t>1st Quarter FY 2025 Report</t>
  </si>
  <si>
    <t>2nd Quarter FY 2025 Report</t>
  </si>
  <si>
    <t>3rd Quarter FY 2025 Report</t>
  </si>
  <si>
    <t>4th Quarter FY 2025 Report</t>
  </si>
  <si>
    <t>Title</t>
  </si>
  <si>
    <t>Author(s)</t>
  </si>
  <si>
    <t>Type</t>
  </si>
  <si>
    <t>Nuclear Energy University Program
Research Performance Progress Report - Project Outcomes</t>
  </si>
  <si>
    <r>
      <t xml:space="preserve">PROJECT OUTCOMES: Mandatory </t>
    </r>
    <r>
      <rPr>
        <b/>
        <sz val="10"/>
        <color rgb="FFFF0000"/>
        <rFont val="Arial"/>
        <family val="2"/>
      </rPr>
      <t>(Not required until final RPPR)</t>
    </r>
  </si>
  <si>
    <t xml:space="preserve">This information is used at the completion of the award to ascertain the cumulative outcomes or findings of a project. Describe project outcomes specifically for the public to provide insight into the outcomes of Federally-funded research, education, and other activities. Agencies may make this information available to the public in an electronic format. 
The recipient is to provide information regarding the cumulative outcomes or findings of the project. For the final RPPR for the project, provide a concise summary of the outcomes or findings of the award (no more than 8,000 characters) that: 
a. is written for the general public (non-technical audiences) in clear, concise, and comprehensible language; 
b. is suitable for dissemination to the general public, as the information may be available electronically; 
c. does not include proprietary, confidential information or trade secrets; and 
d. includes up to six images (images are optional).
</t>
  </si>
  <si>
    <t>Project Outcomes:</t>
  </si>
  <si>
    <t>(Image 1)</t>
  </si>
  <si>
    <t>(Image 2)</t>
  </si>
  <si>
    <t>(Image 3)</t>
  </si>
  <si>
    <t>(Image 4)</t>
  </si>
  <si>
    <t>(Image 5)</t>
  </si>
  <si>
    <t>(Image 6)</t>
  </si>
  <si>
    <t>Project FY-ID</t>
  </si>
  <si>
    <t>WP #</t>
  </si>
  <si>
    <t>Final Contract Number</t>
  </si>
  <si>
    <t>WBS Level 4</t>
  </si>
  <si>
    <t>PI First Name</t>
  </si>
  <si>
    <t>PI Last Name</t>
  </si>
  <si>
    <t>PI Email</t>
  </si>
  <si>
    <t>Awarded Amount</t>
  </si>
  <si>
    <t>Planned Costs to Date</t>
  </si>
  <si>
    <t>Actual Costs to Date</t>
  </si>
  <si>
    <t>Original End Date</t>
  </si>
  <si>
    <t>Revised End Date</t>
  </si>
  <si>
    <t>WP Number</t>
  </si>
  <si>
    <t>Cumulative</t>
  </si>
  <si>
    <t>Oct FY22</t>
  </si>
  <si>
    <t>Nov FY22</t>
  </si>
  <si>
    <t>Jan FY22</t>
  </si>
  <si>
    <t>Feb FY22</t>
  </si>
  <si>
    <t>Apr FY22</t>
  </si>
  <si>
    <t>May FY22</t>
  </si>
  <si>
    <t>Jul FY22</t>
  </si>
  <si>
    <t>Aug FY22</t>
  </si>
  <si>
    <t>Oct FY23</t>
  </si>
  <si>
    <t>Nov FY23</t>
  </si>
  <si>
    <t>Jan FY23</t>
  </si>
  <si>
    <t>Feb FY23</t>
  </si>
  <si>
    <t>Apr FY23</t>
  </si>
  <si>
    <t>May FY23</t>
  </si>
  <si>
    <t>Jul FY23</t>
  </si>
  <si>
    <t>Aug FY23</t>
  </si>
  <si>
    <t>Oct FY24</t>
  </si>
  <si>
    <t>Nov FY24</t>
  </si>
  <si>
    <t>Jan FY24</t>
  </si>
  <si>
    <t>Feb FY24</t>
  </si>
  <si>
    <t>Apr FY24</t>
  </si>
  <si>
    <t>May FY24</t>
  </si>
  <si>
    <t>Jul FY24</t>
  </si>
  <si>
    <t>Aug FY24</t>
  </si>
  <si>
    <t>Oct FY25</t>
  </si>
  <si>
    <t>Nov FY25</t>
  </si>
  <si>
    <t>Jan FY25</t>
  </si>
  <si>
    <t>Feb FY25</t>
  </si>
  <si>
    <t>Apr FY25</t>
  </si>
  <si>
    <t>May FY25</t>
  </si>
  <si>
    <t>Jul FY25</t>
  </si>
  <si>
    <t>Aug FY25</t>
  </si>
  <si>
    <t>Oct FY26</t>
  </si>
  <si>
    <t>Nov FY26</t>
  </si>
  <si>
    <t>Dec FY26</t>
  </si>
  <si>
    <t>Jan FY26</t>
  </si>
  <si>
    <t>Feb FY26</t>
  </si>
  <si>
    <t>Mar FY26</t>
  </si>
  <si>
    <t>Apr FY26</t>
  </si>
  <si>
    <t>May FY26</t>
  </si>
  <si>
    <t>Jun FY26</t>
  </si>
  <si>
    <t>Jul FY26</t>
  </si>
  <si>
    <t>Aug FY26</t>
  </si>
  <si>
    <t>Sep FY26</t>
  </si>
  <si>
    <t>Level</t>
  </si>
  <si>
    <t>Id No.</t>
  </si>
  <si>
    <t>Milestone/Activity Title</t>
  </si>
  <si>
    <r>
      <t xml:space="preserve">Estimated
</t>
    </r>
    <r>
      <rPr>
        <b/>
        <sz val="9"/>
        <color indexed="8"/>
        <rFont val="Arial"/>
        <family val="2"/>
      </rPr>
      <t>Finish</t>
    </r>
  </si>
  <si>
    <t>Revised Finish</t>
  </si>
  <si>
    <t>Actual Finish</t>
  </si>
  <si>
    <t>Budget $</t>
  </si>
  <si>
    <t>Actual Costs</t>
  </si>
  <si>
    <t>1st Quarter FY 2026 Report</t>
  </si>
  <si>
    <t>2nd Quarter FY 2026 Report</t>
  </si>
  <si>
    <t>3rd Quarter FY 2026 Report</t>
  </si>
  <si>
    <t>4th Quarter FY 2026 Report</t>
  </si>
  <si>
    <t>https://www.fedconnect.net</t>
  </si>
  <si>
    <t>Submit online to:</t>
  </si>
  <si>
    <t xml:space="preserve">And submit via e-mail to </t>
  </si>
  <si>
    <t>Oct FY27</t>
  </si>
  <si>
    <t>Nov FY27</t>
  </si>
  <si>
    <t>Dec FY27</t>
  </si>
  <si>
    <t>Jan FY27</t>
  </si>
  <si>
    <t>Feb FY27</t>
  </si>
  <si>
    <t>Mar FY27</t>
  </si>
  <si>
    <t>Apr FY27</t>
  </si>
  <si>
    <t>May FY27</t>
  </si>
  <si>
    <t>Jun FY27</t>
  </si>
  <si>
    <t>Jul FY27</t>
  </si>
  <si>
    <t>Aug FY27</t>
  </si>
  <si>
    <t>Sep FY27</t>
  </si>
  <si>
    <t>Oct FY28</t>
  </si>
  <si>
    <t>Nov FY28</t>
  </si>
  <si>
    <t>Dec FY28</t>
  </si>
  <si>
    <t>Jan FY28</t>
  </si>
  <si>
    <t>Feb FY28</t>
  </si>
  <si>
    <t>Mar FY28</t>
  </si>
  <si>
    <t>Apr FY28</t>
  </si>
  <si>
    <t>May FY28</t>
  </si>
  <si>
    <t>Jun FY28</t>
  </si>
  <si>
    <t>Jul FY28</t>
  </si>
  <si>
    <t>Aug FY28</t>
  </si>
  <si>
    <t>Sep FY28</t>
  </si>
  <si>
    <t>1st Quarter FY 2027 Report</t>
  </si>
  <si>
    <t>2nd Quarter FY 2027 Report</t>
  </si>
  <si>
    <t>3rd Quarter FY 2027 Report</t>
  </si>
  <si>
    <t>4th Quarter FY 2027 Report</t>
  </si>
  <si>
    <t>1st Quarter FY 2028 Report</t>
  </si>
  <si>
    <t>2nd Quarter FY 2028 Report</t>
  </si>
  <si>
    <t>3rd Quarter FY 2028 Report</t>
  </si>
  <si>
    <t>4th Quarter FY 2028 Report</t>
  </si>
  <si>
    <t>20-19545</t>
  </si>
  <si>
    <t>NU-20-CA-UCB_-020103-03</t>
  </si>
  <si>
    <t>(Project 20-19545) Femtosecond Laser Ablation Machining &amp; Examination - Center for Active Materials Processing (FLAME-CAMP)</t>
  </si>
  <si>
    <t>20-20093</t>
  </si>
  <si>
    <t>NU-20-CA-UCSD-040102-06</t>
  </si>
  <si>
    <t>(Project 20-20093) Developing constitutive relationships for the properties of unsaturated bentonite buffers under high temperatures</t>
  </si>
  <si>
    <t>New WP No.</t>
  </si>
  <si>
    <t>NU-16-AZ-UA__-030102-03</t>
  </si>
  <si>
    <t>(Project 16-10421) Simulation of Fuel Rod Fragmentation, Relocation and Ballooning through Peridynamics in MOOSE Framework</t>
  </si>
  <si>
    <t>David.Henderson@Nuclear.Energy.Gov</t>
  </si>
  <si>
    <t>Weingartner, Brooks</t>
  </si>
  <si>
    <t>aljayoj@id.doe.gov</t>
  </si>
  <si>
    <t>Kropp, Garrett</t>
  </si>
  <si>
    <t>kroppgg@id.doe.gov</t>
  </si>
  <si>
    <t>bhupinder.singh@nuclear.energy.gov</t>
  </si>
  <si>
    <t>NU-16-CO-UCB_-020301-01</t>
  </si>
  <si>
    <t>(Project 16-10394) Integration of Microwave Readout into Nuclear Process Monitoring</t>
  </si>
  <si>
    <t>Michael.Reim@Nuclear.Energy.Gov</t>
  </si>
  <si>
    <t>NU-16-GA-GT__-030206-04</t>
  </si>
  <si>
    <t>(Project 16-10578) Thermal Hydraulic &amp; Structural Testing and modeling of Compact diffusion-bonded heat exchangers for Supercritical CO2 Brayton Cycles</t>
  </si>
  <si>
    <t>sue.lesica@nuclear.energy.gov</t>
  </si>
  <si>
    <t>Yankeelov, John</t>
  </si>
  <si>
    <t>yankeeja@id.doe.gov</t>
  </si>
  <si>
    <t>Ford, Brayton</t>
  </si>
  <si>
    <t>fordbj@id.doe.gov</t>
  </si>
  <si>
    <t>Amos, Willettia</t>
  </si>
  <si>
    <t>amoswd@id.doe.gov</t>
  </si>
  <si>
    <t>NU-16-MN-UMD_-030207-01</t>
  </si>
  <si>
    <t>(Project 16-10080) Quantifying Properties for a Mechanistic, Predictive Understanding of Aqueous Impact on Aging of Medium and Low Voltage AC and DC Cabling in Nuclear Power Plants</t>
  </si>
  <si>
    <t>Alison.Hahn@nuclear.energy.gov</t>
  </si>
  <si>
    <t>Herrin, David</t>
  </si>
  <si>
    <t>herrinds@id.doe.gov</t>
  </si>
  <si>
    <t>NU-16-NC-NCSU-030201-02</t>
  </si>
  <si>
    <t>(Project 16-10885) Turbulent MHD flow modeling in annular linear induction pumps with validation experiments</t>
  </si>
  <si>
    <t>diana.li@nuclear.energy.gov</t>
  </si>
  <si>
    <t>NU-16-NC-NCSU-030206-05</t>
  </si>
  <si>
    <t>(Project 16-10714) ASME Code Application of the Compact Heat Exchanger for High Temperature Nuclear Service</t>
  </si>
  <si>
    <t>NU-16-NC-NCSU-030207-07</t>
  </si>
  <si>
    <t>(Project 16-10918) Development and Application of a Data-Driven Methodology for Validation of Risk-Informed Safety Margin Characterization Models</t>
  </si>
  <si>
    <t>NU-16-NE-UNL_-030207-02</t>
  </si>
  <si>
    <t>(Project 16-10214) Online Monitoring System for Concrete Structures Affected by Alkali-Silica Reaction (ASR)</t>
  </si>
  <si>
    <t>kimberly.gray@nuclear.energy.gov</t>
  </si>
  <si>
    <t>NU-16-NY-RPI_-020801-01</t>
  </si>
  <si>
    <t>(Project 16-10648) Oxidation and Corrosion-Resistant Uranium Silicide Fuels</t>
  </si>
  <si>
    <t>frank.goldner@nuclear.energy.gov</t>
  </si>
  <si>
    <t>NU-16-OH-OSU_-020102-01</t>
  </si>
  <si>
    <t>(Project 16-10221) Alloying Agents to Stabilize Lanthanides Against Fuel Cladding Chemical Interaction: Tellurium and Antimony Studies</t>
  </si>
  <si>
    <t>NU-16-OR-OSU_-030206-03</t>
  </si>
  <si>
    <t>(Project 16-10324) Model Calibration-based Design Methodologies for Structural Design of Supercritical CO2 Compact Heat Exchangers under Sustained Cyclic Temperature and Pressure Gradients</t>
  </si>
  <si>
    <t>Fryar, Jared</t>
  </si>
  <si>
    <t>fryarja@id.doe.gov</t>
  </si>
  <si>
    <t>NU-16-SC-CU__-020401-01</t>
  </si>
  <si>
    <t>(Project 16-10375) Energize: An Interactive Evaluation Tool for Engaging the General Public with Energy Decision Making</t>
  </si>
  <si>
    <t>NU-16-TX-TAMU-030207-04</t>
  </si>
  <si>
    <t>(Project 16-10457) Experimentally Validated Computational Modeling of Creep and Creep-Cracking for Nuclear Concrete Structures</t>
  </si>
  <si>
    <t>NU-16-TX-UH__-040102-02</t>
  </si>
  <si>
    <t>(Project 16-10908) Cask Mis-Loads Evaluation Techniques</t>
  </si>
  <si>
    <t>john.orchard@nuclear.energy.gov</t>
  </si>
  <si>
    <t>Jardine, James</t>
  </si>
  <si>
    <t>jardinjl@id.doe.gov</t>
  </si>
  <si>
    <t>NU-16-UT-USU_-020401-05</t>
  </si>
  <si>
    <t>(Project 16-10905) Transient Reactor (TREAT) Experiments to Validate MBM Fuel Performance Simulations</t>
  </si>
  <si>
    <t>NU-16-UT-USU_-030203-03</t>
  </si>
  <si>
    <t>(Project 16-10509) CFD and System Code Benchmark Data for Plenum-to-Plenum Flow Under Natural, Mixed and Forced Circulation Conditions</t>
  </si>
  <si>
    <t>NU-16-UT-UU__-020401-02</t>
  </si>
  <si>
    <t>(Project 16-10445) CyclusJS: A Distributed Web-based Fuel Cycle Visual Analytics System</t>
  </si>
  <si>
    <t>Twining, Sara</t>
  </si>
  <si>
    <t>twininss@id.doe.gov</t>
  </si>
  <si>
    <t>NU-17-CA-CSEB-040102-01</t>
  </si>
  <si>
    <t>(Project 17-12628) Effects of Mineral Impurities and Heat on Uranium(VI) Sorption onto Bentonite</t>
  </si>
  <si>
    <t>NU-17-CA-UCB_-020301-01</t>
  </si>
  <si>
    <t>(Project 17-12824) Methods for Process Monitoring to Accurately Detect and Quantify Material Holdup in Advanced Recycle Facilities</t>
  </si>
  <si>
    <t>NU-17-CA-UCB_-030204-01</t>
  </si>
  <si>
    <t>(Project 17-12664) Methods to Predict Thermal Radiation and to Design Scaled Separate and Integral Effects Testing For Molten Salt Reactors</t>
  </si>
  <si>
    <t>brian.robinson@nuclear.energy.gov</t>
  </si>
  <si>
    <t>NU-17-CA-UCI_-020204-01</t>
  </si>
  <si>
    <t>(Project 17-12782) Effects of alpha and gamma radiation on complex and metal loaded solvents for advanced solvent extraction processes</t>
  </si>
  <si>
    <t>NU-17-CO-CSM_-020102-02</t>
  </si>
  <si>
    <t>(Project 17-12609) Development of Advanced High-Cr Ferritic/Martensitic Steels</t>
  </si>
  <si>
    <t>NU-17-FL-UCF_-030203-01</t>
  </si>
  <si>
    <t>(Project 17-12710) Mechanisms of Retention and Transport of Fission Products in Virgin and Irradiated Nuclear Graphite</t>
  </si>
  <si>
    <t>NU-17-ID-UI__-020201-01</t>
  </si>
  <si>
    <t>(Project 17-12757) Elucidation of Electrochemical Behavior of Technetium, Tellurium, and Iodine in Molten Salt Solutions</t>
  </si>
  <si>
    <t>NU-17-IL-UIUC-030207-01</t>
  </si>
  <si>
    <t>(Project 17-12523) Experimental and Computational Studies of Stress Corrosion Cracking of Alloys 308/309 and 82/182 Weldments in Corrosive and Radiation Environment</t>
  </si>
  <si>
    <t>NU-17-IL-UIUC-030207-04</t>
  </si>
  <si>
    <t>(Project 17-12614) Systematic Enterprise Risk Management by Integrating the RISMC Toolkit and Cost-Benefit Analysis</t>
  </si>
  <si>
    <t>NU-17-IN-PU__-030101-01</t>
  </si>
  <si>
    <t>(Project 17-12848) Development of Information Trustworthiness and Integrity Algorithms for Cybersecurity Defenses of Nuclear Power Reactors</t>
  </si>
  <si>
    <t>rebecca.onuschak@nuclear.energy.gov</t>
  </si>
  <si>
    <t>NU-17-KA-KSU_-030207-02</t>
  </si>
  <si>
    <t>(Project 17-12538) Influence of dissolved salts and impurities in seawater on heat transfer degradation and fluid flow through fuel channels debris bed</t>
  </si>
  <si>
    <t>NU-17-MA-MIT_-020101-02</t>
  </si>
  <si>
    <t>(Project 17-12647) Determination of Critical Heat Flux and Leidenfrost Temperature on Candidate Accident Tolerant Fuel Materials</t>
  </si>
  <si>
    <t>NU-17-MA-UML_-030301-01</t>
  </si>
  <si>
    <t>(Project 17-12972) Design of a Commercial-Scale, Fluoride-Salt-Cooled, High-Temperature Reactor With Novel Refueling and Decay Heat Removal Capabilities</t>
  </si>
  <si>
    <t>NU-17-MI-UM__-030203-03</t>
  </si>
  <si>
    <t>(Project 17-13115) Experimental Determination of Helium/air Mixing in Helium Cooled Reactor</t>
  </si>
  <si>
    <t>NU-17-MO-MS&amp;T-020103-01</t>
  </si>
  <si>
    <t>(Project 17-13011) Gamma-ray Computed and Emission Tomography for Pool-Side Fuel Characterization</t>
  </si>
  <si>
    <t>kenneth.kellar@nuclear.energy.gov</t>
  </si>
  <si>
    <t>NU-17-MO-UM__-030203-02</t>
  </si>
  <si>
    <t>(Project 17-12830) Radioisotope Retention in Graphite and Graphitic Materials</t>
  </si>
  <si>
    <t>NU-17-NH-UNH_-030102-04</t>
  </si>
  <si>
    <t>(Project 17-12939) Expansion of BISON Capabilities to Predict the Dynamic Response of Irradiated Fuel Rods</t>
  </si>
  <si>
    <t>NU-17-NM-UNM_-020101-03</t>
  </si>
  <si>
    <t>(Project 17-12688) An Experimental and Analytical Investigation into Critical Heat Flux (CHF) Implications for Accident Tolerant Fuel (ATF) Concepts</t>
  </si>
  <si>
    <t>NU-17-NM-UNM_-020102-03</t>
  </si>
  <si>
    <t>(Project 17-13131) Nanostructured Composite Alloys for Extreme Environments</t>
  </si>
  <si>
    <t>NU-17-NM-UNM_-030206-01</t>
  </si>
  <si>
    <t>(Project 17-13020) Bimetallic Composite (Incoloy 800H/Ni-201) Development and Compatibility in Flowing FLiBe as a Molten Salt Reactor (MSR) Structural Material</t>
  </si>
  <si>
    <t>NU-17-NV-UNR_-020801-02</t>
  </si>
  <si>
    <t>(Project 17-12701) Development and Experimental Benchmark of Computational Models to Predict Cladding Temperature and Vapor Removal from UNF Canisters during Drying Operations</t>
  </si>
  <si>
    <t>bill.mccaughey@nuclear.energy.gov</t>
  </si>
  <si>
    <t>NU-17-NY-RPI_-030102-01</t>
  </si>
  <si>
    <t>(Project 17-12555) Integration of high-fidelity Monte Carlo and deterministic transport codes into Workbench</t>
  </si>
  <si>
    <t>NU-17-OH-OSU_-030207-06</t>
  </si>
  <si>
    <t>(Project 17-12723) Integrating Static PRA Information with RISMC Simulation Methods</t>
  </si>
  <si>
    <t>NU-17-OK-UOK_-030102-05</t>
  </si>
  <si>
    <t>(Project 17-13179) Implementation and Validation of Advanced Turbulence Modeling Methods for Liquid Metal Flow in Nek5000</t>
  </si>
  <si>
    <t>NU-17-OR-OSU_-030102-02</t>
  </si>
  <si>
    <t>(Project 17-12748) Combined modeling and experiments to predict corrosion and embrittlement in dual-phase stainless steels within the MARMOT framework</t>
  </si>
  <si>
    <t>NU-17-PA-PSU_-030102-03</t>
  </si>
  <si>
    <t>(Project 17-12797) In-Situ Ion Irradiation to Add Irradiation Assisted Grain Growth to the MARMOT Tool</t>
  </si>
  <si>
    <t>NU-17-PA-PSU_-040101-01</t>
  </si>
  <si>
    <t>(Project IRP-17-13708) Development of a Mechanistic Hydride Behavior Model for Spent Fuel Cladding Storage and Transportation</t>
  </si>
  <si>
    <t>NU-17-SC-CU__-020203-01</t>
  </si>
  <si>
    <t>(Project 17-12798) Nanostructured Ceramic Membranes for Enhanced Tritium Management</t>
  </si>
  <si>
    <t>NU-17-SC-USC_-020301-02</t>
  </si>
  <si>
    <t>(Project 17-12996) Multipurpose, Radiation- and Temperature-Resistant Semiconductor Radiation Detectors for Advanced Process Monitoring and Nuclear Safeguards</t>
  </si>
  <si>
    <t>NU-17-SC-USC_-030207-05</t>
  </si>
  <si>
    <t>(Project 17-12678) Novel NDE Sensors, Waveforms, Models, and Algorithms for Cable Health Monitoring</t>
  </si>
  <si>
    <t>NU-17-TN-UTK_-020203-03</t>
  </si>
  <si>
    <t>(Project 17-13125) The Thermodynamics of Crystallization and Phase-Separation in Melt-Derived Nuclear Waste Forms</t>
  </si>
  <si>
    <t>NU-17-TX-TAMU-020801-01</t>
  </si>
  <si>
    <t>(Project 17-12496) Group Actinide Separation by Crystallization: A Single-Technology Approach to Used Nuclear Fuel Recycle</t>
  </si>
  <si>
    <t>NU-17-TX-TAMU-030202-01</t>
  </si>
  <si>
    <t>(Project 17-12502) High Resolution Temperature and Flow Measurements in Wire-Wrapped Fuel Assemblies</t>
  </si>
  <si>
    <t>thomas.sowinski@nuclear.energy.gov</t>
  </si>
  <si>
    <t>NU-17-TX-TAMU-030204-03</t>
  </si>
  <si>
    <t>(Project IRP-17-14541) NuSTEM: Nuclear Science, Technology and Education for Molten Salt Reactors</t>
  </si>
  <si>
    <t>NU-17-VA-UVA_-020203-02</t>
  </si>
  <si>
    <t>(Project 17-12886) Identifying, Predicting and Preventing Localized Corrosion in Kr-85 Storage Canisters</t>
  </si>
  <si>
    <t>NU-17-VA-UVA_-030206-02</t>
  </si>
  <si>
    <t>(Project 17-13080) Multiscale Investigation of SiC/SiC Composite Degradation in Helium Coolant Operating Environment</t>
  </si>
  <si>
    <t>NU-17-VA-VCU_-020101-04</t>
  </si>
  <si>
    <t>(Project 17-13019) Evaluation of Accident Tolerant Fuels Surface Characteristics in Critical Heat Flux Performance</t>
  </si>
  <si>
    <t>NU-17-VA-VT__-030207-03</t>
  </si>
  <si>
    <t>(Project 17-12547) SMART-COM – Scalable Multi-Agent Adaptive Resolution Tools for Collaborative Outage Management</t>
  </si>
  <si>
    <t>NU-17-WI-UWM_-020101-01</t>
  </si>
  <si>
    <t>(Project 17-12549) Critical Heat Flux Studies for Innovative Accident Tolerant Fuel Cladding Surfaces</t>
  </si>
  <si>
    <t>NU-17-WI-UWM_-020102-01</t>
  </si>
  <si>
    <t>(Project 17-12463) Extreme Performance High Entropy Alloys (HEAs) Cladding for Fast Reactor Applications</t>
  </si>
  <si>
    <t>NU-17-WI-UWM_-020105-01</t>
  </si>
  <si>
    <t>(Project 17-12481) Supercritical CO2 power cycle for space applications</t>
  </si>
  <si>
    <t>scott.harlow@nuclear.energy.gov</t>
  </si>
  <si>
    <t>Friesen, Carl</t>
  </si>
  <si>
    <t>friesecd@id.doe.gov</t>
  </si>
  <si>
    <t>NU-17-WI-UWM_-030204-02</t>
  </si>
  <si>
    <t>(Project 17-13232) Radiative Heat Transport and Optical Characterization of High Temperature Molten Salts</t>
  </si>
  <si>
    <t>NU-17-WI-UWM_-030206-03</t>
  </si>
  <si>
    <t>(Project IRP-17-14227) Advancements towards ASME nuclear code case for compact heat exchangers</t>
  </si>
  <si>
    <t>NU-18-CA-UCB_-020102-01</t>
  </si>
  <si>
    <t>(Project 18-14912) Bridging the length scales on mechanical property evaluation</t>
  </si>
  <si>
    <t>NU-18-CA-UCB_-020104-01</t>
  </si>
  <si>
    <t>(Project 18-14911) Understanding of degradation of SiC/SiC materials in nuclear systems and development of mitigation strategies</t>
  </si>
  <si>
    <t>NU-18-CA-UCLA-020203-01</t>
  </si>
  <si>
    <t>(Project 18-15020) Decoding zeolite crystallization and stage III in nuclear waste glasses by coupled modeling and experiments</t>
  </si>
  <si>
    <t>NU-18-CO-UCB_-040102-07</t>
  </si>
  <si>
    <t>(Project 18-15701) Time-dependent THMC properties and microstructural evolution of damage rocks in excavation damage zone</t>
  </si>
  <si>
    <t>NU-18-CT-UCON-020202-01</t>
  </si>
  <si>
    <t>(Project 18-15065) In-situ High Temperature Measurement and Validation of Uranium Molten Salt Properties</t>
  </si>
  <si>
    <t>NU-18-DC-GWU_-030102-03</t>
  </si>
  <si>
    <t>(Project 18-15324) Validation of Pressure Relaxation Coefficient in RELAP-7 Seven-Equation Model</t>
  </si>
  <si>
    <t>NU-18-FL-UF__-020104-05</t>
  </si>
  <si>
    <t>(Project 18-15381) Multiaxial Failure Envelopes and Uncertainty Quantification of Nuclear-Grade SiCf/SiC Woven Ceramic Matrix Tubular Composites</t>
  </si>
  <si>
    <t>NU-18-GA-GT__-030204-01</t>
  </si>
  <si>
    <t>(Project 18-14977) Corrosion Testing of New Alloys and Accompanying On-Line Redox Measurements in ORNL FLiNaK and FLiBe Molten Salt Flow Loops</t>
  </si>
  <si>
    <t>NU-18-GA-GT__-030204-02</t>
  </si>
  <si>
    <t>(Project 18-15484) A novel high fidelity continuous-energy transport tool for efficient FHR transient calculations</t>
  </si>
  <si>
    <t>NU-18-ID-UI__-020203-03</t>
  </si>
  <si>
    <t>(Project 18-14998) Novel Processes for Capture of Radioactive Iodine Species from Vessel Off-Gas Streams</t>
  </si>
  <si>
    <t>NU-18-ID-UI__-030105-01</t>
  </si>
  <si>
    <t>(Project 18-14963) Development of Nuclear Hybrid Energy Systems: Temperature Amplification through Chemical Heat Pumps for Industrial Applications</t>
  </si>
  <si>
    <t>NU-18-ID-UI__-030105-02</t>
  </si>
  <si>
    <t>(Project 18-15602) Modeling and Experimental Validation of Thermal Energy Storage Systems to Enable Load Following Capability for Nuclear Reactors</t>
  </si>
  <si>
    <t>NU-18-ID-UI__-040101-01</t>
  </si>
  <si>
    <t>(Project 18-15261) Friction Stir Based Repair Welding of Dry Storage Canisters and Mitigation Strategies: Effect of Engineered Barrier Layer on Environmental Degradation</t>
  </si>
  <si>
    <t>NU-18-IL-UIC_-020204-01</t>
  </si>
  <si>
    <t>(Project 18-15263) X-ray Studies of Interfacial Molecular Complexes in ALSEP Back-Extraction</t>
  </si>
  <si>
    <t>NU-18-IL-UIUC-030102-04</t>
  </si>
  <si>
    <t>(Project 18-15520) Accurate and Efficient Parametric Model-Order Reduction for Turbulent Thermal Transport</t>
  </si>
  <si>
    <t>NU-18-IN-ND__-020104-06</t>
  </si>
  <si>
    <t>(Project 18-15439) Radiolytic Dissolution Rate of Silicon Carbide</t>
  </si>
  <si>
    <t>NU-18-IN-PU__-020102-02</t>
  </si>
  <si>
    <t>(Project 18-15103) Microstructure-Based Benchmarking for Nano/Microscale Tension and Ductility Testing of Irradiated Steels</t>
  </si>
  <si>
    <t>NU-18-IN-PU__-040101-05</t>
  </si>
  <si>
    <t>(Project 18-15559) Cold Spray Repair &amp; Mitigation of Stress Corrosion Cracks in Spent Nuclear Fuel Dry Storage Canisters</t>
  </si>
  <si>
    <t>NU-18-KA-KSU_-030103-01</t>
  </si>
  <si>
    <t>(Project 18-15226) An Evaluated, Transient Experiment based on Simultaneous, 3-D Neutron-Flux and Temperature Measurements</t>
  </si>
  <si>
    <t>NU-18-MA-MIT_-020202-02</t>
  </si>
  <si>
    <t>(Project 18-15093) Determination of Molecular Structure and Dynamics of Molten Salts by Advanced Neutron and X-ray Scattering Measurements and Computer Modeling</t>
  </si>
  <si>
    <t>NU-18-MA-MIT_-030207-01</t>
  </si>
  <si>
    <t>(Project 18-14893) Evaluation of Economics Benefits of Accident Tolerant Plants Through Risk-Informed Approaches</t>
  </si>
  <si>
    <t>NU-18-MI-UM__-020104-04</t>
  </si>
  <si>
    <t>(Project 18-15030) Mechanistic Understanding of Radiolytically Assisted Hydrothermal Corrosion of SiC in LWR Coolant Environments</t>
  </si>
  <si>
    <t>NU-18-MI-UM__-030101-02</t>
  </si>
  <si>
    <t>(Project 18-15056) Model-Based Diagnsotics and Mitigation of Cyber Threats</t>
  </si>
  <si>
    <t>NU-18-MI-UM__-030104-01</t>
  </si>
  <si>
    <t>(Project 18-15008) Development of Thermal Inelastic Scattering Covariance Data Capabilities with Demonstration of Light Water Evaluation</t>
  </si>
  <si>
    <t>NU-18-MI-UM__-030203-01</t>
  </si>
  <si>
    <t>(Project 18-15058) High-resolution Experiments for Extended LOFC and Steam Ingress Accidents in HTGRs</t>
  </si>
  <si>
    <t>NU-18-MN-UMTC-020104-02</t>
  </si>
  <si>
    <t>(Project 18-14999) Probabilistic Failure Criterion of SiC/SiC Composites Under Multi-Axial Loading</t>
  </si>
  <si>
    <t>NU-18-MO-MS&amp;T-030208-03</t>
  </si>
  <si>
    <t>(Project 18-15171) Oxidation behavior of silicon carbide and graphitic materials</t>
  </si>
  <si>
    <t>NU-18-MT-UM__-040102-04</t>
  </si>
  <si>
    <t>(Project 18-15502) Reducing Uncertainty in Radionuclide Transport Prediction Using Multiple Environmental Tracers</t>
  </si>
  <si>
    <t>NU-18-NC-DU__-040102-02</t>
  </si>
  <si>
    <t>(Project 18-15345) Multiphysics degradation processes, and their mitigation, in engineered and geological barriers: experiments and simulation</t>
  </si>
  <si>
    <t>NU-18-NC-NCSU-030102-02</t>
  </si>
  <si>
    <t>(Project 18-15104) Demonstration of utilization of high-fidelity NEAMS tools to inform the improved use of conventional tools within the NEAMS Workbench on the NEA/OECD C5G7-TD benchmark</t>
  </si>
  <si>
    <t>NU-18-NC-NCSU-030104-02</t>
  </si>
  <si>
    <t>(Project 18-15773) Evaluation of the Thermal Scattering Law for Advanced Reactor Neutron Moderators and Reflectors</t>
  </si>
  <si>
    <t>NU-18-NE-UNL_-020102-04</t>
  </si>
  <si>
    <t>(Project 18-15703) Bridging microscale to macroscale mechanical property measurements and predication of performance limitation for FeCrAl alloys under extreme reactor applications</t>
  </si>
  <si>
    <t>NU-18-NM-UNM_-030101-01</t>
  </si>
  <si>
    <t>(Project 18-15055) NICSim: Nuclear Instrumentation and Control Simulation for Evaluating Response to Cyber-attacks</t>
  </si>
  <si>
    <t>NU-18-NM-UNM_-030202-02</t>
  </si>
  <si>
    <t>(Project 18-15471) Integral Experimental Investigation of Radioisotope Retention in Flowing Lead for the Mechanistic Source Term Evaluation of Lead Cooled Fast Reactor</t>
  </si>
  <si>
    <t>NU-18-NV-UNLV-040102-05</t>
  </si>
  <si>
    <t>(Project 18-15578) Computational and Experimental Investigation of Thermal-Mechanical- Chemical Mechanisms of High-burnup Spent Nuclear Fuel (SNF) Processes at Elevated Temperatures and Degradation Be</t>
  </si>
  <si>
    <t>NU-18-NY-RPI_-030207-05</t>
  </si>
  <si>
    <t>(Project 18-15276) Coping Time and Cost Analysis of Accident Tolerant Plant Design based on Dynamic PRA Methodology</t>
  </si>
  <si>
    <t>NU-18-NY-SU__-020203-04</t>
  </si>
  <si>
    <t>(Project 18-15596) Capture of Organic Iodides from Vessel Off-Gas Streams</t>
  </si>
  <si>
    <t>NU-18-OH-OSU_-030207-06</t>
  </si>
  <si>
    <t>(Project 18-15346) Big Data For Operation and Maintenance Cost Reduction</t>
  </si>
  <si>
    <t>NU-18-OH-OSU_-040101-04</t>
  </si>
  <si>
    <t>(Project 18-15531) Repair and Mitigation of Chloride-Induced Pitting and Chloride-Induced Stress Corrosion Cracking in Used Nuclear Fuel Dry Cask Canister Materials</t>
  </si>
  <si>
    <t>NU-18-OH-UC__-040101-03</t>
  </si>
  <si>
    <t>(Project 18-15372) Development of Repair and Mitigation Methods for Enhanced Stress Corrosion Cracking Resistance of Austenitic Stainless Steel Spent Nuclear Fuel Storage Canisters</t>
  </si>
  <si>
    <t>NU-18-OR-OSU_-020301-01</t>
  </si>
  <si>
    <t>(Project 18-15043) Integration of Nuclear Material Accounting Data and Process Monitoring Data for Improvement on Detection Probability in Safeguarding Electrochemical Processing Facilities</t>
  </si>
  <si>
    <t>NU-18-PA-PSU_-020201-01</t>
  </si>
  <si>
    <t>(Project 18-15148) Recovery of Rare-Earth Elements (Nd, Gd, Sm) in Oxide Wasteform Using Liquid Metals (Bi, Sn)</t>
  </si>
  <si>
    <t>NU-18-SC-USC_-020104-07</t>
  </si>
  <si>
    <t>(Project 18-15733) Development of Multi-Axial Failure Criteria for Nuclear Grade SiCf-SiCm Composites</t>
  </si>
  <si>
    <t>NU-18-TN-UTK_-020202-03</t>
  </si>
  <si>
    <t>(Project 18-15153) Understanding Molten Salt Chemistry Relevant to Advanced Molten Salt Reactors through Complementary Synthesis, Spectroscopy, and Modeling</t>
  </si>
  <si>
    <t>NU-18-TN-UTK_-020801-02</t>
  </si>
  <si>
    <t>(Project 18-15307) A novel and flexible approach for converting LWR UNF fuel into forms that can be used to fuel a variety of Gen-IV reactors</t>
  </si>
  <si>
    <t>NU-18-TN-UTK_-030111-01</t>
  </si>
  <si>
    <t>(Project 18-15061) Development of a process monitoring test framework for liquid-fueled molten salt reactors with online reprocessing</t>
  </si>
  <si>
    <t>NU-18-TN-UTK_-030207-03</t>
  </si>
  <si>
    <t>(Project 18-15111) Improving Nuclear Power Plant Efficiency Through Data Analytics</t>
  </si>
  <si>
    <t>NU-18-TX-TAMU-030102-01</t>
  </si>
  <si>
    <t>(Project 18-14741) Demonstration of a Methodology for Direct Validation of MARMOT Irradiation-Induced Microstructural Evolution and Physical Property Models Using U-10Zr</t>
  </si>
  <si>
    <t>NU-18-TX-TAMU-030207-04</t>
  </si>
  <si>
    <t>(Project 18-15270) Innovative Use of Accident Tolerant Fuels (ATF) with the RCIC System to Enhance Passive Safety of Commercial LWRs</t>
  </si>
  <si>
    <t>NU-18-TX-TAMU-040102-06</t>
  </si>
  <si>
    <t>(Project 18-15585) Impact of coupled gas migration and thermo-hydro-mechanical processes on the performance of repositories for high level nuclear waste</t>
  </si>
  <si>
    <t>NU-18-TX-UH__-020203-02</t>
  </si>
  <si>
    <t>(Project 18-15496) Formation of Zeolites Responsible for Waste Glass Rate Acceleration: An Experimental and Computational Study for Understanding Thermodynamic and Kinetic Processes</t>
  </si>
  <si>
    <t>NU-18-TX-UTA_-040102-03</t>
  </si>
  <si>
    <t>(Project 18-15459) Reduced diffusion and enhanced retention of multiple radionuclides from pore structure studies of barrier materials for enhanced repository performance</t>
  </si>
  <si>
    <t>NU-18-TX-UTSA-030208-01</t>
  </si>
  <si>
    <t>(Project 18-15039) Oxidation of Tristructural Isotropic fuel forms in low oxygen and steam partial pressures and the role of matrix burn off in the oxidation rate at high temperature</t>
  </si>
  <si>
    <t>NU-18-UT-UU__-020102-03</t>
  </si>
  <si>
    <t>(Project 18-15649) Benchmarking Microscale Ductility Measurements</t>
  </si>
  <si>
    <t>NU-18-VA-VT__-020801-01</t>
  </si>
  <si>
    <t>(Project 18-14815) C-SiOC-SiC Coated Particle Fuels for Advanced Nuclear Reactors</t>
  </si>
  <si>
    <t>NU-18-VA-VT__-030208-02</t>
  </si>
  <si>
    <t>(Project 18-15097) Oxidation Study of High Temperature Gas-Cooled Reactor TRISO Fuels at Accidental Conditions</t>
  </si>
  <si>
    <t>NU-18-VA-VT__-040102-01</t>
  </si>
  <si>
    <t>(Project 18-14913) The role of temperature on non-Darcian flows in engineered clay barriers</t>
  </si>
  <si>
    <t>NU-18-WI-UWM_-020104-03</t>
  </si>
  <si>
    <t>(Project 18-15003) Advanced Coating and Surface Modification Technologies for SiC-SiC Composite for Hydrothermal Corrosion Protection in LWR</t>
  </si>
  <si>
    <t>NU-18-WI-UWM_-030202-01</t>
  </si>
  <si>
    <t>(Project 18-14908) Experimental measurements of fission product retention in liquid sodium</t>
  </si>
  <si>
    <t>NU-18-WI-UWM_-030206-01</t>
  </si>
  <si>
    <t>(Project 18-14846) Development of Structural Materials Corrosion Resistant Coatings for Liquid Fueled Molten Salts Reactors Applications</t>
  </si>
  <si>
    <t>NU-18-WI-UWM_-030206-02</t>
  </si>
  <si>
    <t>(Project 18-15280) Advanced Alloy Innovations for Structural Components of Molten Salt Reactors</t>
  </si>
  <si>
    <t>NU-18-WI-UWM_-030207-02</t>
  </si>
  <si>
    <t>(Project 18-14957) Big data analytics solutions to improve nuclear power plant efficiency: Online monitoring, visualization, prognosis, and maintenance decision making</t>
  </si>
  <si>
    <t>NU-18-WI-UWM_-040101-02</t>
  </si>
  <si>
    <t>(Project 18-15332) Low-Force Solid-State Technologies for Mitigation of Stress Corrosion Cracking in Dry Storage Canisters</t>
  </si>
  <si>
    <t>NU-19-AL-AU__-030205-02</t>
  </si>
  <si>
    <t>(Project 19-16980) Determining the Effects of Neutron Irradiation on the Structural Integrity of Additively Manufactured Heat Exchangers for Very Small Modular Reactor Applications</t>
  </si>
  <si>
    <t>Sowinski, Tom</t>
  </si>
  <si>
    <t>NU-19-CA-UCLA-030207-04</t>
  </si>
  <si>
    <t>(Project 19-17093) Integrating multi-modal microscopy techniques and the MOSAIC simulation environment to assess changes in the physical properties and chemical durability of concrete following radiat</t>
  </si>
  <si>
    <t>Hahn (Krager), Alison</t>
  </si>
  <si>
    <t>NU-19-FL-UF__-030207-05</t>
  </si>
  <si>
    <t>(Project 19-17167) Atomistically Informed and Experimentally Validated Model for Helium Bubble Growth in Welded Irradiated Metals</t>
  </si>
  <si>
    <t>NU-19-ID-ISU_-030208-01</t>
  </si>
  <si>
    <t>(Project 19-17251) Measuring Mechanical Properties of Select Layers and Layer Interfaces of TRISO Particles via Micromachining and In-Microscope Tensile Testing</t>
  </si>
  <si>
    <t>NU-19-IL-UIUC-020202-01</t>
  </si>
  <si>
    <t>(Project 19-16909) Learning-based Computational Study of the Thermodynamic, Structural, and Dynamic Properties of Molten Salts at the Atomic and Electronic Scale and Experimental Validations</t>
  </si>
  <si>
    <t>NU-19-IL-UIUC-030207-01</t>
  </si>
  <si>
    <t>(Project 19-16298) I-PRA Decision-Making Algorithm and Computational Platform to Develop Safe and Cost-Effective Strategies for the Deployment of New Technologies</t>
  </si>
  <si>
    <t>NU-19-IL-UIUC-030207-07</t>
  </si>
  <si>
    <t>(Project 19-17247) Enhanced Characterization of Concrete Mineralogy using Multi-Scale Tools</t>
  </si>
  <si>
    <t>NU-19-IN-PU__-030203-01</t>
  </si>
  <si>
    <t>(Project 19-17037) Investigation of HTGR Reactor Building Response to a Break in Primary Coolant Boundary</t>
  </si>
  <si>
    <t>Li, Diana</t>
  </si>
  <si>
    <t>NU-19-MA-MIT_-030202-01</t>
  </si>
  <si>
    <t>(Project 19-16754) Simultaneous Corrosion/Irradiation Testing in Lead and Lead-Bismuth Eutectic: The Radiation Decelerated Corrosion Hypothesis</t>
  </si>
  <si>
    <t>Robinson, Brian</t>
  </si>
  <si>
    <t>NU-19-MA-MIT_-030205-03</t>
  </si>
  <si>
    <t>(Project 19-17185) Demonstrating Reactor Autonomous Control Framework Using Graphite Exponential Pile</t>
  </si>
  <si>
    <t>NU-19-MI-UM__-030205-01</t>
  </si>
  <si>
    <t>(Project 19-16802) Evaluation of Semi-Autonomous Passive Control Systems for HTGR Type Special Purpose Reactors</t>
  </si>
  <si>
    <t>NU-19-MI-UM__-030205-04</t>
  </si>
  <si>
    <t>(Project 19-17416) Experiments and computations to address the safety case of heat pipe failures in Special Purpose Reactors</t>
  </si>
  <si>
    <t>NU-19-MN-UMTC-020102-03</t>
  </si>
  <si>
    <t>(Project 19-17381) High throughput assessment of creep behavior of advanced nuclear reactor structural alloys by nano/microindentation</t>
  </si>
  <si>
    <t>NU-19-NC-DU__-030207-02</t>
  </si>
  <si>
    <t>(Project 19-16391) GuArDIAN: General Active Sensing for conDItion AssessmeNt</t>
  </si>
  <si>
    <t>NU-19-NC-NCSU-020102-01</t>
  </si>
  <si>
    <t>(Project 19-16987) Novel miniature creep tester for virgin and neutron irradiated clad alloys with benchmarked multiscale modeling and simulations</t>
  </si>
  <si>
    <t>NU-19-NC-NCSU-030103-01</t>
  </si>
  <si>
    <t>(Project 19-17461) Development and Evaluation of Neutron Thermalization Integral Benchmarks for Advanced Reactor Applications</t>
  </si>
  <si>
    <t>Henderson, Dave</t>
  </si>
  <si>
    <t>NU-19-NC-NCSU-030206-01</t>
  </si>
  <si>
    <t>(Project 19-17173) Ni-based ODS alloys for Molten Salt Reactors</t>
  </si>
  <si>
    <t>Lesica, Sue</t>
  </si>
  <si>
    <t>NU-19-NM-UNM_-030104-02</t>
  </si>
  <si>
    <t>(Project 19-17219) Using Integral Benchmark Experiments to Improve Differential Nuclear Data Evaluations</t>
  </si>
  <si>
    <t>NU-19-NV-UNR_-020202-03</t>
  </si>
  <si>
    <t>(Project 19-17467) Understanding the Speciation and Molecular Structure of Molten Salts Using Laboratory and Synchrotron based In Situ Experimental Techniques and Predictive Modeling</t>
  </si>
  <si>
    <t>NU-19-NY-CCNY-030203-02</t>
  </si>
  <si>
    <t>(Project 19-17183) Mixing of helium with air in reactor cavities following a pipe break in HTGRs</t>
  </si>
  <si>
    <t>NU-19-NY-RPI_-030104-01</t>
  </si>
  <si>
    <t>(Project 19-16739) Improvements of Nuclear Data Evaluations for Lead Isotopes in Support of Next Generation Lead-Cooled FAST Systems</t>
  </si>
  <si>
    <t>NU-19-OH-OSU_-020103-02</t>
  </si>
  <si>
    <t>(Project 19-16583) Neutron Radiation Effect on Diffusion between Zr (and Zircaloy) and Cr for Accurate Lifetime Prediction of ATF</t>
  </si>
  <si>
    <t>Kellar, Ken</t>
  </si>
  <si>
    <t>NU-19-OK-UOK_-020801-01</t>
  </si>
  <si>
    <t>(Project 19-16743) Paths Forward for Nuclear Energy: Using a Nationwide Post-Stratified Hierarchical Model to Facilitate Matching of New Nuclear Technologies to Receptive Host Communities</t>
  </si>
  <si>
    <t>Lefler, Kelly</t>
  </si>
  <si>
    <t>Kelly.Lefler@hq.doe.gov</t>
  </si>
  <si>
    <t>NU-19-OR-OSU_-020204-01</t>
  </si>
  <si>
    <t>(Project 19-17150) Speciation and behavior of neptunium and zirconium in advanced separation process</t>
  </si>
  <si>
    <t>NU-19-PA-PITT-020103-01</t>
  </si>
  <si>
    <t>(Project 19-16549) Thermal Conductivity Measurement of Irradiated Metallic Fuel Using TREAT</t>
  </si>
  <si>
    <t>NU-19-PA-PITT-030202-03</t>
  </si>
  <si>
    <t>(Project 19-17355) Development of Versatile Liquid Metal Testing Facility for Lead-cooled Fast Reactor Technology</t>
  </si>
  <si>
    <t>NU-19-PA-PSU_-030111-01</t>
  </si>
  <si>
    <t>(Project 19-17395) Modeling and Uncertainty Analysis of MSR Nuclear Material Accounting Methods for Nuclear Safeguards</t>
  </si>
  <si>
    <t>NU-19-SC-USC_-020101-01</t>
  </si>
  <si>
    <t>(Project 19-17002) Remote laser based nondestructive evaluation for post irradiation examination of ATF cladding</t>
  </si>
  <si>
    <t>Goldner, Frank</t>
  </si>
  <si>
    <t>NU-19-TN-UTK_-020102-02</t>
  </si>
  <si>
    <t>(Project 19-17276) Radiation-Induced Swelling in Advanced Nuclear Fuel</t>
  </si>
  <si>
    <t>NU-19-TN-UTK_-030101-01</t>
  </si>
  <si>
    <t>(Project 19-16995) A Cyber-Attack Detection Platform for Cyber Security of Digital Instrumentation and Control Systems</t>
  </si>
  <si>
    <t>Onuschak, Rebecca</t>
  </si>
  <si>
    <t>NU-19-TN-UTK_-030207-03</t>
  </si>
  <si>
    <t>(Project 19-17087) Economic Risk-Informed Maintenance Planning and Asset Management</t>
  </si>
  <si>
    <t>NU-19-TN-UTK_-030207-06</t>
  </si>
  <si>
    <t>(Project 19-17231) Prevention of Common Fault-Trigger Combinations for Qualification of Digital Instrumentation and Control Technology</t>
  </si>
  <si>
    <t>NU-19-TN-VU__-030204-02</t>
  </si>
  <si>
    <t>(Project 19-17168) Fuel Salt Sampling and Enriching System Technology Development</t>
  </si>
  <si>
    <t>NU-19-TX-ACU_-030204-03</t>
  </si>
  <si>
    <t>(Project 19-17192) The Design and Investigation of Novel Mechanical Filters for Molten Salt Reactors</t>
  </si>
  <si>
    <t>NU-19-TX-UTD_-030105-02</t>
  </si>
  <si>
    <t>(Project 19-17327) Multi-Timescale Nuclear-Renewable Hybrid Energy Systems Operations to Improve Electricity System Resilience, Reliability, and Economic Efficiency</t>
  </si>
  <si>
    <t>NU-19-UT-BYU_-020202-02</t>
  </si>
  <si>
    <t>(Project 19-17413) Validated, Multi-Scale Molecular Dynamics Simulations to Predict the Thermophysical Properties of Molten Salts Containing Fuel, Fission, and Corrosion Products</t>
  </si>
  <si>
    <t>NU-19-UT-BYU_-030105-01</t>
  </si>
  <si>
    <t>(Project 19-16879) Proactive Hybrid Nuclear with Load Forecasting</t>
  </si>
  <si>
    <t>NU-19-UT-UU__-020203-01</t>
  </si>
  <si>
    <t>(Project 19-16848) Metal-Functionalized Membranes for Radioiodine Capture</t>
  </si>
  <si>
    <t>Gray, Kim</t>
  </si>
  <si>
    <t>NU-19-VA-UVA_-040101-01</t>
  </si>
  <si>
    <t>(Project 19-17350) Development and Experimental Validation of Pitting and SCC Models for Welded Stainless Steel Dry Storage Containers Exposed to Atmospheric Environments</t>
  </si>
  <si>
    <t>Orchard, John</t>
  </si>
  <si>
    <t>NU-19-WI-UWM_-030202-02</t>
  </si>
  <si>
    <t>(Project 19-16811) Liquid metal-cooled fast reactor instrumentation technology development</t>
  </si>
  <si>
    <t>NU-19-WI-UWM_-030204-01</t>
  </si>
  <si>
    <t>(Project 19-16954) Innovative In-Situ Analysis and Quantification of Corrosion and Erosion of 316 Stainless Steel in Molten Chloride Salt Flow Loops</t>
  </si>
  <si>
    <t>NU-20-GA-GT__-020101-01</t>
  </si>
  <si>
    <t>(Project 20-19660) Linear and nonlinear guided ultrasonic waves to characterize cladding of accident tolerant fuel (ATF)</t>
  </si>
  <si>
    <t>20-19660</t>
  </si>
  <si>
    <t>NU-20-NY-RPI_-020102-01</t>
  </si>
  <si>
    <t>(Project 20-19627) Chemical Interaction and Compatibility of Uranium Nitride with Liquid Pb and Alumina-forming Austenitic Alloys</t>
  </si>
  <si>
    <t>20-19627</t>
  </si>
  <si>
    <t>NU-20-WI-UWM_-020103-01</t>
  </si>
  <si>
    <t>(Project 20-19076) Investigation of Degradation Mechanisms of Cr-coated Zirconium Alloy Cladding in Reactivity Initiated Accidents (RIA)</t>
  </si>
  <si>
    <t>20-19076</t>
  </si>
  <si>
    <t>NU-20-WI-UWM_-020103-02</t>
  </si>
  <si>
    <t>(Project 20-19374) Maintaining and building upon the Halden legacy of In-situ diagnostics</t>
  </si>
  <si>
    <t>20-19374</t>
  </si>
  <si>
    <t>NU-20-NV-UNLV-020202-01</t>
  </si>
  <si>
    <t>(Project 20-19188) Single- and Polycrystalline Diamond Electrodes for Spectroelectrochemical Characterization of Various Molten Salts</t>
  </si>
  <si>
    <t>20-19188</t>
  </si>
  <si>
    <t>NU-20-ID-UI__-020202-02</t>
  </si>
  <si>
    <t>(Project 20-19209) Investigation on multicomponent solubility in LiCl-KCl eutectic chloride salts using combinatorial approach</t>
  </si>
  <si>
    <t>20-19209</t>
  </si>
  <si>
    <t>NU-20-MA-BU__-020202-03</t>
  </si>
  <si>
    <t>(Project 20-19373) Connecting Advanced High-Temperature X-ray and Raman Spectroscopy Structure/Dynamics Insights to High-Throughput Property Measurements</t>
  </si>
  <si>
    <t>20-19373</t>
  </si>
  <si>
    <t>NU-20-PA-PITT-020202-04</t>
  </si>
  <si>
    <t>(Project 20-19704) Multicomponent Thermochemistry of Complex Chloride Salts for Sustain-able Fuel Cycle Technologies</t>
  </si>
  <si>
    <t>20-19704</t>
  </si>
  <si>
    <t>NU-20-CO-CSM_-020202-05</t>
  </si>
  <si>
    <t>(Project 20-19789) Controlling Neptunium and Zirconium in Advanced Extraction Processes</t>
  </si>
  <si>
    <t>20-19789</t>
  </si>
  <si>
    <t>NU-20-PA-PSU_-020202-06</t>
  </si>
  <si>
    <t>(Project 20-19797) High Throughput Computational Platform for Predictive Modeling of Thermochemical and Thermophysical Properties of Fluoride Molten Salts</t>
  </si>
  <si>
    <t>20-19797</t>
  </si>
  <si>
    <t>NU-20-NY-RPI_-020202-07</t>
  </si>
  <si>
    <t>(Project 20-19924) First-principles free energies by hybrid thermodynamic integration for phase equilibria and fission product solubility in molten salts</t>
  </si>
  <si>
    <t>20-19924</t>
  </si>
  <si>
    <t>NU-20-CA-UCB_-020202-08</t>
  </si>
  <si>
    <t>(Project 20-19966) Evaluating hydroxypyridinone-based ligands for actinide and fission products recovery in used fuels</t>
  </si>
  <si>
    <t>20-19966</t>
  </si>
  <si>
    <t>NU-20-WA-WSU_-020203-01</t>
  </si>
  <si>
    <t>(Project 20-19382) Separated waste stream immobilization of iodine and offgas caustic scrubber solution</t>
  </si>
  <si>
    <t>20-19382</t>
  </si>
  <si>
    <t>NU-20-SC-CU__-020203-02</t>
  </si>
  <si>
    <t>(Project 20-19831) Optimizing Melt Processed Phosphate Glass Waste Forms via Composition-Property-Structure Correlations</t>
  </si>
  <si>
    <t>20-19831</t>
  </si>
  <si>
    <t>NU-20-OH-OSU_-020301-01</t>
  </si>
  <si>
    <t>(Project 20-19939) Gallium Oxide Schottky Diode Detectors for Measurement of Actinide Concentrations from Measured Alpha Activities in Molten Salts</t>
  </si>
  <si>
    <t>Reim, Michael</t>
  </si>
  <si>
    <t>20-19939</t>
  </si>
  <si>
    <t>NU-20-OH-OSU_-030101-01</t>
  </si>
  <si>
    <t>(Project 20-19829) CyberSim: A Flexible Simulation Environment for the Evaluation of Cyber Risk in Nuclear Power Plants in Support of the Design of Cyber Protection Architectures</t>
  </si>
  <si>
    <t>20-19829</t>
  </si>
  <si>
    <t>NU-20-SC-USC_-030102-01</t>
  </si>
  <si>
    <t>(Project 20-19864) Extension of MSTDB to Provide a High-Quality, Validated Thermochemical Database for Predicting/Simulating Corrosion in Molten Salt Reactor Systems</t>
  </si>
  <si>
    <t>20-19864</t>
  </si>
  <si>
    <t>NU-20-PA-PSU_-030102-02</t>
  </si>
  <si>
    <t>(Project 20-19738) Center for thermal-fluids application in nuclear energy: Establishing the knowledgebase for thermal-hydraulic multiscale simulation to accelerate the deployment of advanced reactors</t>
  </si>
  <si>
    <t>20-19738</t>
  </si>
  <si>
    <t>NU-20-GA-GT__-030102-03</t>
  </si>
  <si>
    <t>(Project 20-19795) A High-Fidelity Novel and Fast Multigroup Cross Section Generation Method for Arbitrary Geometry and Spectrum</t>
  </si>
  <si>
    <t>20-19795</t>
  </si>
  <si>
    <t>NU-20-MI-UM__-030102-04</t>
  </si>
  <si>
    <t>(Project 20-19404) Development of innovative overlapping-domain coupling between SAM and NEK5000</t>
  </si>
  <si>
    <t>20-19404</t>
  </si>
  <si>
    <t>NU-20-TX-TAMU-030102-05</t>
  </si>
  <si>
    <t>(Project 20-19968) Experimental Investigations and Numerical Modeling of Near-wall and Core Bypass Flows in Pebble Bed Reactors</t>
  </si>
  <si>
    <t>20-19968</t>
  </si>
  <si>
    <t>NU-20-TN-UTK_-030102-06</t>
  </si>
  <si>
    <t>(Project 20-22094) Multi-physics fuel performance modeling of TRISO-bearing fuel in advanced reactor environments</t>
  </si>
  <si>
    <t>20-22094</t>
  </si>
  <si>
    <t>NU-20-NC-NCSU-030103-01</t>
  </si>
  <si>
    <t>(Project 20-19590) Benchmark Evaluation of Transient Multi-Physics Experimental Data for Pellet Cladding Mechanical Interactions</t>
  </si>
  <si>
    <t>20-19590</t>
  </si>
  <si>
    <t>NU-20-CA-UCB_-030104-01</t>
  </si>
  <si>
    <t>(Project 20-19642) Improved Molten Salt Reactor Design with New Nuclear Data for the 35Cl(n,x) and 56Fe(n,n’) reactions.</t>
  </si>
  <si>
    <t>20-19642</t>
  </si>
  <si>
    <t>NU-20-NC-NCSU-030105-01</t>
  </si>
  <si>
    <t>(Project 20-19216) Creation of Multiple Effect Evaporator and Combined Cycle Modelica Modules, and Optimization of Potable Water Generation from Saltwater Sources</t>
  </si>
  <si>
    <t>20-19216</t>
  </si>
  <si>
    <t>NU-20-WI-UWM_-030105-02</t>
  </si>
  <si>
    <t>(Project 20-19363) Integrated Solar &amp; Nuclear Cogeneration of Electricity &amp; Water using the sCO2 Cycle</t>
  </si>
  <si>
    <t>20-19363</t>
  </si>
  <si>
    <t>NU-20-IN-PU__-030109-01</t>
  </si>
  <si>
    <t>(Project 20-19837) Reinforcement Learning Validation Framework for Quality Assurance of AI-guided Additive Manufacturing Digital Platforms</t>
  </si>
  <si>
    <t>Selekler, Tansel</t>
  </si>
  <si>
    <t>tansel.selekler@nuclear.energy.gov</t>
  </si>
  <si>
    <t>20-19837</t>
  </si>
  <si>
    <t>NU-20-MA-MIT_-030109-02</t>
  </si>
  <si>
    <t>(Project 20-19912) Validation of Robustness in TCR Design Strategies</t>
  </si>
  <si>
    <t>20-19912</t>
  </si>
  <si>
    <t>NU-20-MI-UM__-030201-01</t>
  </si>
  <si>
    <t>(Project 20-19737) Innovative Enhanced Automation Control Strategies for Multi-unit SMRs</t>
  </si>
  <si>
    <t>20-19737</t>
  </si>
  <si>
    <t>NU-20-MI-UM__-030201-02</t>
  </si>
  <si>
    <t>(Project 20-19954) Deployment Pathways of Small Modular Reactors in Electric Power, Industrial, and Other Niche Markets to Achieve Cost Reductions and Widespread Use</t>
  </si>
  <si>
    <t>20-19954</t>
  </si>
  <si>
    <t>NU-20-MA-MIT_-030201-03</t>
  </si>
  <si>
    <t>(Project 20-20045) Highly Compact Steam Generators for Improved Economics of Small Modular Reactors</t>
  </si>
  <si>
    <t>20-20045</t>
  </si>
  <si>
    <t>NU-20-VA-VT__-030202-01</t>
  </si>
  <si>
    <t>(Project 20-19524) Non-Intrusive Flow Monitoring for Liquid Metal and Molten Salt-Cooled Reactors</t>
  </si>
  <si>
    <t>20-19524</t>
  </si>
  <si>
    <t>(Project 20-19752) Development and Demonstration of Scalable Fluoride Salt Pump Seals and Bearings for FHRs</t>
  </si>
  <si>
    <t>20-19752</t>
  </si>
  <si>
    <t>NU-20-NY-CCNY-030203-02</t>
  </si>
  <si>
    <t>(Project 20-20074) Characterization of Plenum to Plenum Natural Circulation flows in a High Temperature Gas Reactor (HTGR)</t>
  </si>
  <si>
    <t>20-20074</t>
  </si>
  <si>
    <t>NU-20-OR-OSU_-030203-03</t>
  </si>
  <si>
    <t>(Project 20-19896) Progression of High Resolution SET and IET Benchmarks on PCC and DCC events in HTGRs</t>
  </si>
  <si>
    <t>20-19896</t>
  </si>
  <si>
    <t>NU-20-MA-MIT_-030204-01</t>
  </si>
  <si>
    <t>(Project 20-22026) Molten Salt Reactor Test Bed with Neutron Irradiation</t>
  </si>
  <si>
    <t>20-22026</t>
  </si>
  <si>
    <t>NU-20-MA-MIT_-030205-01</t>
  </si>
  <si>
    <t>(Project 20-19042) Flexible Siting Criteria and Staff Minimization for Micro-Reactors</t>
  </si>
  <si>
    <t>20-19042</t>
  </si>
  <si>
    <t>NU-20-IL-UIUC-030205-02</t>
  </si>
  <si>
    <t>(Project 20-19693) Evaluation of micro-reactor requirements and performance in an existing well-characterized micro-grid</t>
  </si>
  <si>
    <t>20-19693</t>
  </si>
  <si>
    <t>NU-20-TX-TAMU-030205-03</t>
  </si>
  <si>
    <t>(Project 20-19735) Experiments for Modeling and Validation of Liquid-Metal Heat Pipe Simulation Tools for Micro-Reactor</t>
  </si>
  <si>
    <t>20-19735</t>
  </si>
  <si>
    <t>NU-20-OH-UC__-030206-01</t>
  </si>
  <si>
    <t>(Project 20-19367) Investigation of Novel Nickel-Based Alloys for Molten Chloride Fast Reactor Structural Applications</t>
  </si>
  <si>
    <t>20-19367</t>
  </si>
  <si>
    <t>NU-20-TN-UTK_-030207-01</t>
  </si>
  <si>
    <t>(Project 20-19544) A Holistic Artificial Intelligence Tool to Mitigate Human Factor Uncertainty in Operation and Maintenance</t>
  </si>
  <si>
    <t>20-19544</t>
  </si>
  <si>
    <t>NU-20-MD-UMD_-030207-02</t>
  </si>
  <si>
    <t>(Project 20-19491) Identifying and prioritizing sources of uncertainty in external hazard probabilistic risk assessments</t>
  </si>
  <si>
    <t>20-19491</t>
  </si>
  <si>
    <t>NU-20-VA-VT__-030207-03</t>
  </si>
  <si>
    <t>(Project 20-19671) Identifying Needed Fire Input Data to Reduce Modeling Uncertainty</t>
  </si>
  <si>
    <t>20-19671</t>
  </si>
  <si>
    <t>NU-20-IL-UIUC-030207-04</t>
  </si>
  <si>
    <t xml:space="preserve">(Project 20-19195) The effect of LWR primary coolant water chemistry (LiOH vs. KOH) on stainless steel: An integrated experimental and computational study of the corrosion response of stainless steel </t>
  </si>
  <si>
    <t>20-19195</t>
  </si>
  <si>
    <t>NU-20-NC-NCSU-030207-05</t>
  </si>
  <si>
    <t>(Project 20-19625) Corrosion Sensitivity of Stainless Steels in Pressurized Water Reactor Water Chemistry: Can KOH replace LiOH in PWRs?</t>
  </si>
  <si>
    <t>20-19625</t>
  </si>
  <si>
    <t>NU-20-MO-MS&amp;T-030208-01</t>
  </si>
  <si>
    <t>(Project 20-19205) Robust bullet-time tagging and tracking system based on computer vision for individual ex-core TRISO-fueled pebble identification</t>
  </si>
  <si>
    <t>20-19205</t>
  </si>
  <si>
    <t>NU-20-WI-UWM_-030208-02</t>
  </si>
  <si>
    <t>(Project 20-19556) Statistical modeling of the effect of microstructural heterogeneity on the irradiation behavior of TRISO fuel buffer layer</t>
  </si>
  <si>
    <t>20-19556</t>
  </si>
  <si>
    <t>NU-20-WI-UWM_-030401-01</t>
  </si>
  <si>
    <t>(Project 20-19066) Engineering-Informed, Data-Driven Degradation Modeling, Prognostics and Control for Radiation-induced Void Swelling in Reactor Steels</t>
  </si>
  <si>
    <t>20-19066</t>
  </si>
  <si>
    <t>NU-20-WI-UWM_-040101-01</t>
  </si>
  <si>
    <t>(Project 20-19318) Surface Peening and Hybrid Surface Engineering Approaches to Mitigate Initiation and Resurgence of Stress Corrosion Cracking in Dry Cask Storage Stainless Steel Canisters</t>
  </si>
  <si>
    <t>20-19318</t>
  </si>
  <si>
    <t>NU-20-SC-USC_-040101-02</t>
  </si>
  <si>
    <t>(Project 20-19506) Engineered composite patch with NDE inspection for repair and mitigation of SCC in nuclear spent fuel dry storage canister</t>
  </si>
  <si>
    <t>20-19506</t>
  </si>
  <si>
    <t>NU-20-VA-VT__-040101-03</t>
  </si>
  <si>
    <t>(Project 20-19614) New Coatings for Nuclear Fuel Waste Canister Storage and Transport</t>
  </si>
  <si>
    <t>20-19614</t>
  </si>
  <si>
    <t>NU-20-NV-UNR_-040101-04</t>
  </si>
  <si>
    <t>(Project 20-19641) Mitigating stress corrosion cracking in austenitic stainless-steel canister welds using peening techniques</t>
  </si>
  <si>
    <t>20-19641</t>
  </si>
  <si>
    <t>NU-20-NC-NCSU-040101-05</t>
  </si>
  <si>
    <t>(Project 20-19678) Flexible Hard Ceramic Coatings by Ultrasonic Spray Mist-CVD for Dry Storage Canisters of Spent Nuclear Fuel and Waste</t>
  </si>
  <si>
    <t>20-19678</t>
  </si>
  <si>
    <t>NU-20-NE-UNL_-040101-06</t>
  </si>
  <si>
    <t>(Project 20-19713) Multifunctional Laser Processing for Repair and Mitigation of Pitting and Cracks in Welded Stainless Steel Dry Storage Canisters</t>
  </si>
  <si>
    <t>20-19713</t>
  </si>
  <si>
    <t>NU-20-FL-UF__-040102-01</t>
  </si>
  <si>
    <t>(Project 20-19198) Functionalized clay buffer materials for the long-term sequestration of technetium and iodine</t>
  </si>
  <si>
    <t>Nair, Prasad</t>
  </si>
  <si>
    <t>prasad.nair@nuclear.energy.gov</t>
  </si>
  <si>
    <t>20-19198</t>
  </si>
  <si>
    <t>NU-20-CA-CSEB-040102-02</t>
  </si>
  <si>
    <t>(Project 20-19371) Adsorption and Reduction of Uranium in Engineered Barrier Systems: Effects of Iron and Heat</t>
  </si>
  <si>
    <t>20-19371</t>
  </si>
  <si>
    <t>NU-20-SC-CU__-040102-03</t>
  </si>
  <si>
    <t>(Project 20-19504) Developing a Thermochemical Database of Radionuclide Reactions at the Mineral–Water Interface for Improved Nuclear Waste Repository Performance Assessment</t>
  </si>
  <si>
    <t>20-19504</t>
  </si>
  <si>
    <t>NU-20-SC-CU__-040102-04</t>
  </si>
  <si>
    <t>(Project 20-19695) Quantifying radionuclide sorption to engineered barrier materials under elevated temperature and ionic strength conditions</t>
  </si>
  <si>
    <t>20-19695</t>
  </si>
  <si>
    <t>NU-20-NE-UNL_-040102-05</t>
  </si>
  <si>
    <t>(Project 20-19936) Multiscale and Multiphysical Testing-Modeling of Inorganic Microfiber-Reinforced Engineered Barrier Materials (IMEBM) for Enhancing Repository Performance</t>
  </si>
  <si>
    <t>20-19936</t>
  </si>
  <si>
    <t>DE-NE0009999</t>
  </si>
  <si>
    <t>WBS</t>
  </si>
  <si>
    <t>Project Title</t>
  </si>
  <si>
    <t>Firstname</t>
  </si>
  <si>
    <t>Lastname</t>
  </si>
  <si>
    <t>firstname.lastname@university.edu</t>
  </si>
  <si>
    <t>301-867-5309</t>
  </si>
  <si>
    <t>FEDM Email</t>
  </si>
  <si>
    <t>Singh, BP</t>
  </si>
  <si>
    <t>Howard, Nathan</t>
  </si>
  <si>
    <t>howardnl@id.doe.gov</t>
  </si>
  <si>
    <t>Leggett, Christina</t>
  </si>
  <si>
    <t>christina.leggett@nuclear.energy.gov</t>
  </si>
  <si>
    <t>McCaughey, William</t>
  </si>
  <si>
    <t>Harlow, Scott</t>
  </si>
  <si>
    <t>Brown, Brad</t>
  </si>
  <si>
    <t>brownbn@id.doe.gov</t>
  </si>
  <si>
    <t>Bates, Melissa</t>
  </si>
  <si>
    <t>melissa.bates@nuclear.energy.gov</t>
  </si>
  <si>
    <t>NU-20-NM-UNM_-030204-02</t>
  </si>
  <si>
    <t>Dec FY29</t>
  </si>
  <si>
    <t>Mar FY29</t>
  </si>
  <si>
    <t>Jun FY29</t>
  </si>
  <si>
    <t>Sep FY29</t>
  </si>
  <si>
    <t>1st Quarter FY 2029 Report</t>
  </si>
  <si>
    <t>2nd Quarter FY 2029 Report</t>
  </si>
  <si>
    <t>3rd Quarter FY 2029 Report</t>
  </si>
  <si>
    <t>4th Quarter FY 2029 Report</t>
  </si>
  <si>
    <t>Oct FY29</t>
  </si>
  <si>
    <t>Nov FY29</t>
  </si>
  <si>
    <t>Jan FY29</t>
  </si>
  <si>
    <t>Feb FY29</t>
  </si>
  <si>
    <t>Apr FY29</t>
  </si>
  <si>
    <t>May FY29</t>
  </si>
  <si>
    <t>Jul FY29</t>
  </si>
  <si>
    <t>Aug FY29</t>
  </si>
  <si>
    <t>Sep FY30</t>
  </si>
  <si>
    <t>Dec FY30</t>
  </si>
  <si>
    <t>Mar FY30</t>
  </si>
  <si>
    <t>Jun FY30</t>
  </si>
  <si>
    <t>1st Quarter FY 2030 Report</t>
  </si>
  <si>
    <t>2nd Quarter FY 2030 Report</t>
  </si>
  <si>
    <t>3rd Quarter FY 2030 Report</t>
  </si>
  <si>
    <t>4th Quarter FY 2030 Report</t>
  </si>
  <si>
    <t>22-#####</t>
  </si>
  <si>
    <t>Oct FY30</t>
  </si>
  <si>
    <t>Nov FY30</t>
  </si>
  <si>
    <t>Jan FY30</t>
  </si>
  <si>
    <t>Feb FY30</t>
  </si>
  <si>
    <t>Apr FY30</t>
  </si>
  <si>
    <t>May FY30</t>
  </si>
  <si>
    <t>Jul FY30</t>
  </si>
  <si>
    <t>Aug FY30</t>
  </si>
  <si>
    <t>Mid-Year Report (October-March)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</si>
</sst>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quot;$&quot;#,##0"/>
    <numFmt numFmtId="166" formatCode="[$-10409]mm\-dd\-yyyy"/>
    <numFmt numFmtId="167" formatCode="[$-10409]&quot;$&quot;#,##0"/>
  </numFmts>
  <fonts count="38" x14ac:knownFonts="1">
    <font>
      <sz val="10"/>
      <name val="Arial"/>
    </font>
    <font>
      <sz val="10"/>
      <name val="Arial"/>
      <family val="2"/>
    </font>
    <font>
      <b/>
      <sz val="14"/>
      <color indexed="8"/>
      <name val="Arial"/>
      <family val="2"/>
    </font>
    <font>
      <b/>
      <sz val="10"/>
      <color indexed="8"/>
      <name val="Arial"/>
      <family val="2"/>
    </font>
    <font>
      <sz val="10"/>
      <color indexed="8"/>
      <name val="Arial"/>
      <family val="2"/>
    </font>
    <font>
      <sz val="9"/>
      <color indexed="8"/>
      <name val="Arial"/>
      <family val="2"/>
    </font>
    <font>
      <sz val="8"/>
      <color indexed="8"/>
      <name val="Arial Narrow"/>
      <family val="2"/>
    </font>
    <font>
      <b/>
      <sz val="9"/>
      <color indexed="8"/>
      <name val="Arial"/>
      <family val="2"/>
    </font>
    <font>
      <sz val="10"/>
      <name val="Arial"/>
      <family val="2"/>
    </font>
    <font>
      <b/>
      <sz val="14"/>
      <color indexed="8"/>
      <name val="Arial"/>
      <family val="2"/>
    </font>
    <font>
      <b/>
      <sz val="10"/>
      <name val="Arial"/>
      <family val="2"/>
    </font>
    <font>
      <sz val="10"/>
      <name val="Arial"/>
      <family val="2"/>
    </font>
    <font>
      <b/>
      <sz val="14"/>
      <name val="Arial"/>
      <family val="2"/>
    </font>
    <font>
      <b/>
      <sz val="16"/>
      <name val="Arial"/>
      <family val="2"/>
    </font>
    <font>
      <b/>
      <sz val="11"/>
      <name val="Arial"/>
      <family val="2"/>
    </font>
    <font>
      <sz val="11"/>
      <name val="Arial"/>
      <family val="2"/>
    </font>
    <font>
      <b/>
      <sz val="10"/>
      <color indexed="8"/>
      <name val="Arial"/>
      <family val="2"/>
    </font>
    <font>
      <sz val="8"/>
      <color indexed="81"/>
      <name val="Tahoma"/>
      <family val="2"/>
    </font>
    <font>
      <i/>
      <sz val="10"/>
      <name val="Arial"/>
      <family val="2"/>
    </font>
    <font>
      <sz val="8"/>
      <name val="Arial Narrow"/>
      <family val="2"/>
    </font>
    <font>
      <sz val="9"/>
      <name val="Arial"/>
      <family val="2"/>
    </font>
    <font>
      <b/>
      <sz val="8"/>
      <color indexed="8"/>
      <name val="Arial"/>
      <family val="2"/>
    </font>
    <font>
      <sz val="8"/>
      <name val="Arial"/>
      <family val="2"/>
    </font>
    <font>
      <sz val="8"/>
      <color indexed="8"/>
      <name val="Arial"/>
      <family val="2"/>
    </font>
    <font>
      <b/>
      <sz val="9"/>
      <color indexed="8"/>
      <name val="Arial"/>
      <family val="2"/>
    </font>
    <font>
      <sz val="8"/>
      <color theme="0"/>
      <name val="Arial Narrow"/>
      <family val="2"/>
    </font>
    <font>
      <sz val="10"/>
      <name val="Arial"/>
      <family val="2"/>
    </font>
    <font>
      <b/>
      <sz val="9"/>
      <name val="Arial"/>
      <family val="2"/>
    </font>
    <font>
      <u/>
      <sz val="10"/>
      <color theme="10"/>
      <name val="Arial"/>
      <family val="2"/>
    </font>
    <font>
      <b/>
      <sz val="8"/>
      <color rgb="FFFF0000"/>
      <name val="Arial"/>
      <family val="2"/>
    </font>
    <font>
      <sz val="9"/>
      <color indexed="81"/>
      <name val="Tahoma"/>
      <family val="2"/>
    </font>
    <font>
      <b/>
      <sz val="9"/>
      <color indexed="81"/>
      <name val="Tahoma"/>
      <family val="2"/>
    </font>
    <font>
      <sz val="11"/>
      <color rgb="FF000000"/>
      <name val="Arial"/>
      <family val="2"/>
    </font>
    <font>
      <b/>
      <u/>
      <sz val="10"/>
      <name val="Arial"/>
      <family val="2"/>
    </font>
    <font>
      <b/>
      <sz val="10"/>
      <color rgb="FFFF0000"/>
      <name val="Arial"/>
      <family val="2"/>
    </font>
    <font>
      <b/>
      <sz val="12"/>
      <name val="Arial"/>
      <family val="2"/>
    </font>
    <font>
      <sz val="9"/>
      <color rgb="FF000000"/>
      <name val="Arial"/>
      <family val="2"/>
    </font>
    <font>
      <b/>
      <sz val="9"/>
      <color rgb="FF000000"/>
      <name val="Arial"/>
      <family val="2"/>
    </font>
  </fonts>
  <fills count="10">
    <fill>
      <patternFill patternType="none"/>
    </fill>
    <fill>
      <patternFill patternType="gray125"/>
    </fill>
    <fill>
      <patternFill patternType="solid">
        <fgColor indexed="9"/>
        <bgColor indexed="0"/>
      </patternFill>
    </fill>
    <fill>
      <patternFill patternType="solid">
        <fgColor indexed="10"/>
        <bgColor indexed="0"/>
      </patternFill>
    </fill>
    <fill>
      <patternFill patternType="solid">
        <fgColor indexed="11"/>
        <bgColor indexed="0"/>
      </patternFill>
    </fill>
    <fill>
      <patternFill patternType="solid">
        <fgColor indexed="14"/>
        <bgColor indexed="0"/>
      </patternFill>
    </fill>
    <fill>
      <patternFill patternType="solid">
        <fgColor theme="1"/>
        <bgColor indexed="64"/>
      </patternFill>
    </fill>
    <fill>
      <patternFill patternType="solid">
        <fgColor theme="1"/>
        <bgColor indexed="0"/>
      </patternFill>
    </fill>
    <fill>
      <patternFill patternType="solid">
        <fgColor rgb="FFFFFF00"/>
        <bgColor indexed="0"/>
      </patternFill>
    </fill>
    <fill>
      <patternFill patternType="solid">
        <fgColor rgb="FF85A3B5"/>
        <bgColor rgb="FF85A3B5"/>
      </patternFill>
    </fill>
  </fills>
  <borders count="4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medium">
        <color auto="1"/>
      </bottom>
      <diagonal/>
    </border>
    <border>
      <left style="thin">
        <color auto="1"/>
      </left>
      <right/>
      <top/>
      <bottom/>
      <diagonal/>
    </border>
    <border>
      <left style="thin">
        <color auto="1"/>
      </left>
      <right style="medium">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10"/>
      </left>
      <right style="thin">
        <color indexed="10"/>
      </right>
      <top style="thin">
        <color indexed="10"/>
      </top>
      <bottom style="thin">
        <color indexed="10"/>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indexed="10"/>
      </left>
      <right style="thin">
        <color indexed="10"/>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style="thin">
        <color rgb="FFD3D3D3"/>
      </top>
      <bottom style="thin">
        <color rgb="FFD3D3D3"/>
      </bottom>
      <diagonal/>
    </border>
    <border>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right/>
      <top style="thin">
        <color indexed="10"/>
      </top>
      <bottom style="thin">
        <color indexed="10"/>
      </bottom>
      <diagonal/>
    </border>
  </borders>
  <cellStyleXfs count="11">
    <xf numFmtId="166" fontId="0" fillId="0" borderId="0" applyNumberFormat="0" applyProtection="0"/>
    <xf numFmtId="43" fontId="1" fillId="0" borderId="0" applyFont="0" applyFill="0" applyBorder="0" applyAlignment="0" applyProtection="0"/>
    <xf numFmtId="166" fontId="11" fillId="0" borderId="0"/>
    <xf numFmtId="166" fontId="8" fillId="0" borderId="0"/>
    <xf numFmtId="9" fontId="1" fillId="0" borderId="0" applyFont="0" applyFill="0" applyBorder="0" applyAlignment="0" applyProtection="0"/>
    <xf numFmtId="44" fontId="1" fillId="0" borderId="0" applyFont="0" applyFill="0" applyBorder="0" applyAlignment="0" applyProtection="0"/>
    <xf numFmtId="166" fontId="26" fillId="0" borderId="0"/>
    <xf numFmtId="166" fontId="28" fillId="0" borderId="0" applyNumberFormat="0" applyFill="0" applyBorder="0" applyAlignment="0" applyProtection="0"/>
    <xf numFmtId="167" fontId="1" fillId="0" borderId="0" applyNumberFormat="0" applyProtection="0"/>
    <xf numFmtId="0" fontId="1" fillId="0" borderId="0"/>
    <xf numFmtId="166" fontId="1" fillId="0" borderId="0" applyNumberFormat="0" applyProtection="0"/>
  </cellStyleXfs>
  <cellXfs count="317">
    <xf numFmtId="166" fontId="0" fillId="0" borderId="0" xfId="0"/>
    <xf numFmtId="166" fontId="0" fillId="0" borderId="0" xfId="0" applyAlignment="1">
      <alignment vertical="top" wrapText="1"/>
    </xf>
    <xf numFmtId="166" fontId="10" fillId="0" borderId="1" xfId="0" applyFont="1" applyBorder="1" applyAlignment="1">
      <alignment horizontal="left" vertical="top"/>
    </xf>
    <xf numFmtId="166" fontId="10" fillId="0" borderId="0" xfId="0" applyFont="1" applyAlignment="1">
      <alignment horizontal="left" vertical="top"/>
    </xf>
    <xf numFmtId="166" fontId="10" fillId="0" borderId="1" xfId="0" applyFont="1" applyBorder="1" applyAlignment="1">
      <alignment horizontal="left" vertical="top" wrapText="1"/>
    </xf>
    <xf numFmtId="14" fontId="0" fillId="0" borderId="0" xfId="0" applyNumberFormat="1"/>
    <xf numFmtId="10" fontId="0" fillId="0" borderId="0" xfId="0" applyNumberFormat="1"/>
    <xf numFmtId="166" fontId="15" fillId="0" borderId="0" xfId="0" applyFont="1" applyAlignment="1">
      <alignment vertical="top" wrapText="1"/>
    </xf>
    <xf numFmtId="166" fontId="15" fillId="0" borderId="4" xfId="0" applyFont="1" applyBorder="1" applyAlignment="1">
      <alignment vertical="top" wrapText="1"/>
    </xf>
    <xf numFmtId="166" fontId="15" fillId="0" borderId="3" xfId="0" applyFont="1" applyBorder="1"/>
    <xf numFmtId="166" fontId="15" fillId="0" borderId="0" xfId="0" applyFont="1"/>
    <xf numFmtId="166" fontId="15" fillId="0" borderId="4" xfId="0" applyFont="1" applyBorder="1"/>
    <xf numFmtId="166" fontId="5" fillId="0" borderId="6" xfId="0" applyFont="1" applyBorder="1" applyAlignment="1" applyProtection="1">
      <alignment horizontal="left" vertical="top" wrapText="1" readingOrder="1"/>
      <protection locked="0"/>
    </xf>
    <xf numFmtId="166" fontId="5" fillId="0" borderId="0" xfId="0" applyFont="1" applyAlignment="1" applyProtection="1">
      <alignment vertical="top" wrapText="1" readingOrder="1"/>
      <protection locked="0"/>
    </xf>
    <xf numFmtId="166" fontId="15" fillId="0" borderId="1" xfId="0" applyFont="1" applyBorder="1" applyProtection="1">
      <protection locked="0"/>
    </xf>
    <xf numFmtId="166" fontId="15" fillId="0" borderId="7" xfId="0" applyFont="1" applyBorder="1" applyProtection="1">
      <protection locked="0"/>
    </xf>
    <xf numFmtId="14" fontId="15" fillId="0" borderId="7" xfId="0" applyNumberFormat="1" applyFont="1" applyBorder="1" applyProtection="1">
      <protection locked="0"/>
    </xf>
    <xf numFmtId="166" fontId="7" fillId="2" borderId="1" xfId="0" applyFont="1" applyFill="1" applyBorder="1" applyAlignment="1">
      <alignment horizontal="center" vertical="center" wrapText="1" readingOrder="1"/>
    </xf>
    <xf numFmtId="166" fontId="16" fillId="2" borderId="1" xfId="0" applyFont="1" applyFill="1" applyBorder="1" applyAlignment="1">
      <alignment horizontal="center" vertical="top" wrapText="1" readingOrder="1"/>
    </xf>
    <xf numFmtId="9" fontId="0" fillId="0" borderId="1" xfId="4" applyFont="1" applyBorder="1"/>
    <xf numFmtId="164" fontId="5" fillId="0" borderId="1" xfId="1" applyNumberFormat="1" applyFont="1" applyBorder="1" applyAlignment="1">
      <alignment horizontal="right" vertical="center" wrapText="1" readingOrder="1"/>
    </xf>
    <xf numFmtId="9" fontId="4" fillId="0" borderId="1" xfId="4" applyFont="1" applyBorder="1" applyAlignment="1" applyProtection="1">
      <alignment vertical="center" wrapText="1" readingOrder="1"/>
      <protection locked="0"/>
    </xf>
    <xf numFmtId="166" fontId="21" fillId="2" borderId="1" xfId="0" applyFont="1" applyFill="1" applyBorder="1" applyAlignment="1">
      <alignment horizontal="center" vertical="center" wrapText="1" readingOrder="1"/>
    </xf>
    <xf numFmtId="166" fontId="22" fillId="0" borderId="0" xfId="0" applyFont="1" applyAlignment="1">
      <alignment horizontal="center" vertical="center"/>
    </xf>
    <xf numFmtId="14" fontId="22" fillId="0" borderId="1" xfId="0" applyNumberFormat="1" applyFont="1" applyBorder="1" applyAlignment="1">
      <alignment horizontal="center" vertical="center"/>
    </xf>
    <xf numFmtId="166" fontId="24" fillId="2" borderId="26" xfId="0" applyFont="1" applyFill="1" applyBorder="1" applyAlignment="1" applyProtection="1">
      <alignment horizontal="center" vertical="center" wrapText="1" readingOrder="1"/>
      <protection locked="0"/>
    </xf>
    <xf numFmtId="166" fontId="3" fillId="2" borderId="1" xfId="0" applyFont="1" applyFill="1" applyBorder="1" applyAlignment="1">
      <alignment horizontal="center" vertical="top" wrapText="1" readingOrder="1"/>
    </xf>
    <xf numFmtId="166" fontId="14" fillId="0" borderId="2" xfId="0" applyFont="1" applyBorder="1"/>
    <xf numFmtId="166" fontId="14" fillId="0" borderId="5" xfId="0" applyFont="1" applyBorder="1"/>
    <xf numFmtId="166" fontId="14" fillId="0" borderId="1" xfId="0" applyFont="1" applyBorder="1"/>
    <xf numFmtId="166" fontId="14" fillId="0" borderId="3" xfId="0" applyFont="1" applyBorder="1" applyAlignment="1">
      <alignment vertical="top"/>
    </xf>
    <xf numFmtId="166" fontId="14" fillId="0" borderId="2" xfId="0" applyFont="1" applyBorder="1" applyAlignment="1">
      <alignment vertical="top"/>
    </xf>
    <xf numFmtId="166" fontId="13" fillId="0" borderId="3" xfId="0" applyFont="1" applyBorder="1" applyAlignment="1">
      <alignment vertical="center" wrapText="1"/>
    </xf>
    <xf numFmtId="14" fontId="23" fillId="0" borderId="1" xfId="0" applyNumberFormat="1" applyFont="1" applyBorder="1" applyAlignment="1">
      <alignment vertical="center" wrapText="1" readingOrder="1"/>
    </xf>
    <xf numFmtId="1" fontId="3" fillId="3" borderId="1" xfId="0" applyNumberFormat="1" applyFont="1" applyFill="1" applyBorder="1" applyAlignment="1">
      <alignment horizontal="center" vertical="top" wrapText="1" readingOrder="1"/>
    </xf>
    <xf numFmtId="5" fontId="6" fillId="6" borderId="1" xfId="5" applyNumberFormat="1" applyFont="1" applyFill="1" applyBorder="1" applyAlignment="1">
      <alignment horizontal="right" wrapText="1" readingOrder="1"/>
    </xf>
    <xf numFmtId="5" fontId="6" fillId="0" borderId="1" xfId="5" applyNumberFormat="1" applyFont="1" applyBorder="1" applyAlignment="1">
      <alignment horizontal="right" wrapText="1" readingOrder="1"/>
    </xf>
    <xf numFmtId="5" fontId="6" fillId="6" borderId="1" xfId="0" applyNumberFormat="1" applyFont="1" applyFill="1" applyBorder="1" applyAlignment="1">
      <alignment horizontal="right" wrapText="1" readingOrder="1"/>
    </xf>
    <xf numFmtId="5" fontId="25" fillId="4" borderId="1" xfId="0" applyNumberFormat="1" applyFont="1" applyFill="1" applyBorder="1" applyAlignment="1">
      <alignment horizontal="right" wrapText="1" readingOrder="1"/>
    </xf>
    <xf numFmtId="164" fontId="0" fillId="0" borderId="0" xfId="1" applyNumberFormat="1" applyFont="1"/>
    <xf numFmtId="9" fontId="19" fillId="7" borderId="1" xfId="4" applyFont="1" applyFill="1" applyBorder="1" applyAlignment="1">
      <alignment horizontal="right" wrapText="1" readingOrder="1"/>
    </xf>
    <xf numFmtId="9" fontId="25" fillId="4" borderId="1" xfId="4" applyFont="1" applyFill="1" applyBorder="1" applyAlignment="1">
      <alignment horizontal="right" wrapText="1" readingOrder="1"/>
    </xf>
    <xf numFmtId="166" fontId="12" fillId="0" borderId="3" xfId="0" applyFont="1" applyBorder="1" applyAlignment="1">
      <alignment vertical="center" wrapText="1"/>
    </xf>
    <xf numFmtId="0" fontId="10" fillId="0" borderId="1" xfId="0" applyNumberFormat="1" applyFont="1" applyBorder="1" applyAlignment="1">
      <alignment horizontal="left" vertical="top"/>
    </xf>
    <xf numFmtId="0" fontId="5" fillId="0" borderId="0" xfId="0" applyNumberFormat="1" applyFont="1" applyAlignment="1" applyProtection="1">
      <alignment vertical="top" wrapText="1" readingOrder="1"/>
      <protection locked="0"/>
    </xf>
    <xf numFmtId="0" fontId="0" fillId="0" borderId="0" xfId="0" applyNumberFormat="1"/>
    <xf numFmtId="0" fontId="10" fillId="0" borderId="1" xfId="0" applyNumberFormat="1" applyFont="1" applyBorder="1" applyAlignment="1">
      <alignment horizontal="left" vertical="top" wrapText="1"/>
    </xf>
    <xf numFmtId="0" fontId="15" fillId="0" borderId="7" xfId="0" applyNumberFormat="1" applyFont="1" applyBorder="1" applyProtection="1">
      <protection locked="0"/>
    </xf>
    <xf numFmtId="0" fontId="15" fillId="0" borderId="1" xfId="0" applyNumberFormat="1" applyFont="1" applyBorder="1" applyProtection="1">
      <protection locked="0"/>
    </xf>
    <xf numFmtId="9" fontId="0" fillId="0" borderId="0" xfId="4" applyFont="1"/>
    <xf numFmtId="0" fontId="5" fillId="0" borderId="1" xfId="0" applyNumberFormat="1" applyFont="1" applyBorder="1" applyAlignment="1" applyProtection="1">
      <alignment vertical="top" wrapText="1" readingOrder="1"/>
      <protection locked="0"/>
    </xf>
    <xf numFmtId="0" fontId="5" fillId="0" borderId="1" xfId="0" applyNumberFormat="1" applyFont="1" applyBorder="1" applyAlignment="1" applyProtection="1">
      <alignment horizontal="center" vertical="top" wrapText="1" readingOrder="1"/>
      <protection locked="0"/>
    </xf>
    <xf numFmtId="166" fontId="20" fillId="0" borderId="0" xfId="0" applyFont="1" applyAlignment="1">
      <alignment horizontal="left" vertical="top" wrapText="1"/>
    </xf>
    <xf numFmtId="166" fontId="20" fillId="0" borderId="0" xfId="0" applyFont="1" applyAlignment="1">
      <alignment wrapText="1"/>
    </xf>
    <xf numFmtId="166" fontId="20" fillId="0" borderId="0" xfId="0" applyFont="1" applyAlignment="1">
      <alignment vertical="top"/>
    </xf>
    <xf numFmtId="166" fontId="20" fillId="0" borderId="0" xfId="0" applyFont="1"/>
    <xf numFmtId="166" fontId="27" fillId="0" borderId="1" xfId="0" applyFont="1" applyBorder="1" applyAlignment="1">
      <alignment horizontal="left" vertical="top" wrapText="1"/>
    </xf>
    <xf numFmtId="0" fontId="27" fillId="0" borderId="1" xfId="0" applyNumberFormat="1" applyFont="1" applyBorder="1" applyAlignment="1">
      <alignment horizontal="left" vertical="top"/>
    </xf>
    <xf numFmtId="166" fontId="27" fillId="0" borderId="1" xfId="0" applyFont="1" applyBorder="1" applyAlignment="1">
      <alignment vertical="top" wrapText="1"/>
    </xf>
    <xf numFmtId="166" fontId="20" fillId="0" borderId="0" xfId="0" applyFont="1" applyAlignment="1">
      <alignment horizontal="center" vertical="center"/>
    </xf>
    <xf numFmtId="0" fontId="20" fillId="0" borderId="0" xfId="0" applyNumberFormat="1" applyFont="1"/>
    <xf numFmtId="166" fontId="27" fillId="0" borderId="0" xfId="0" applyFont="1" applyAlignment="1">
      <alignment horizontal="center" vertical="center"/>
    </xf>
    <xf numFmtId="166" fontId="1" fillId="0" borderId="0" xfId="0" applyFont="1"/>
    <xf numFmtId="0" fontId="29" fillId="8" borderId="1" xfId="0" applyNumberFormat="1" applyFont="1" applyFill="1" applyBorder="1" applyAlignment="1" applyProtection="1">
      <alignment horizontal="center" vertical="center" wrapText="1" readingOrder="1"/>
      <protection locked="0"/>
    </xf>
    <xf numFmtId="0" fontId="0" fillId="0" borderId="1" xfId="0" applyNumberFormat="1" applyBorder="1" applyAlignment="1" applyProtection="1">
      <alignment vertical="top" wrapText="1"/>
      <protection locked="0"/>
    </xf>
    <xf numFmtId="166" fontId="7" fillId="2" borderId="26" xfId="0" applyFont="1" applyFill="1" applyBorder="1" applyAlignment="1" applyProtection="1">
      <alignment horizontal="center" vertical="center" wrapText="1" readingOrder="1"/>
      <protection locked="0"/>
    </xf>
    <xf numFmtId="0" fontId="1" fillId="0" borderId="0" xfId="0" applyNumberFormat="1" applyFont="1"/>
    <xf numFmtId="43" fontId="0" fillId="0" borderId="0" xfId="1" applyFont="1"/>
    <xf numFmtId="0" fontId="5" fillId="0" borderId="1" xfId="0" applyNumberFormat="1" applyFont="1" applyBorder="1" applyAlignment="1" applyProtection="1">
      <alignment horizontal="left" vertical="top" wrapText="1" readingOrder="1"/>
      <protection locked="0"/>
    </xf>
    <xf numFmtId="1" fontId="5" fillId="0" borderId="1" xfId="1" applyNumberFormat="1" applyFont="1" applyBorder="1" applyAlignment="1" applyProtection="1">
      <alignment horizontal="center" vertical="top" wrapText="1" readingOrder="1"/>
      <protection locked="0"/>
    </xf>
    <xf numFmtId="0" fontId="20" fillId="0" borderId="1" xfId="0" applyNumberFormat="1" applyFont="1" applyBorder="1" applyAlignment="1" applyProtection="1">
      <alignment horizontal="center" vertical="top" wrapText="1"/>
      <protection locked="0"/>
    </xf>
    <xf numFmtId="0" fontId="5" fillId="0" borderId="32" xfId="0" applyNumberFormat="1" applyFont="1" applyBorder="1" applyAlignment="1" applyProtection="1">
      <alignment horizontal="left" vertical="top" wrapText="1" readingOrder="1"/>
      <protection locked="0"/>
    </xf>
    <xf numFmtId="1" fontId="5" fillId="0" borderId="32" xfId="1" applyNumberFormat="1" applyFont="1" applyBorder="1" applyAlignment="1" applyProtection="1">
      <alignment horizontal="center" vertical="top" wrapText="1" readingOrder="1"/>
      <protection locked="0"/>
    </xf>
    <xf numFmtId="0" fontId="5" fillId="0" borderId="32" xfId="0" applyNumberFormat="1" applyFont="1" applyBorder="1" applyAlignment="1" applyProtection="1">
      <alignment horizontal="center" vertical="top" wrapText="1" readingOrder="1"/>
      <protection locked="0"/>
    </xf>
    <xf numFmtId="0" fontId="5" fillId="0" borderId="32" xfId="0" applyNumberFormat="1" applyFont="1" applyBorder="1" applyAlignment="1" applyProtection="1">
      <alignment vertical="top" wrapText="1" readingOrder="1"/>
      <protection locked="0"/>
    </xf>
    <xf numFmtId="166" fontId="32" fillId="0" borderId="0" xfId="0" applyFont="1" applyAlignment="1">
      <alignment horizontal="left" vertical="center"/>
    </xf>
    <xf numFmtId="166" fontId="20" fillId="0" borderId="30" xfId="0" applyFont="1" applyBorder="1" applyAlignment="1">
      <alignment vertical="top" wrapText="1"/>
    </xf>
    <xf numFmtId="166" fontId="20" fillId="0" borderId="0" xfId="0" applyFont="1" applyAlignment="1" applyProtection="1">
      <alignment horizontal="left" vertical="top" wrapText="1"/>
      <protection locked="0"/>
    </xf>
    <xf numFmtId="166" fontId="20" fillId="0" borderId="0" xfId="0" applyFont="1" applyAlignment="1" applyProtection="1">
      <alignment wrapText="1"/>
      <protection locked="0"/>
    </xf>
    <xf numFmtId="166" fontId="7" fillId="2" borderId="26" xfId="0" applyFont="1" applyFill="1" applyBorder="1" applyAlignment="1" applyProtection="1">
      <alignment horizontal="center" vertical="top" wrapText="1" readingOrder="1"/>
      <protection locked="0"/>
    </xf>
    <xf numFmtId="166" fontId="33" fillId="0" borderId="32" xfId="0" applyFont="1" applyBorder="1" applyAlignment="1">
      <alignment horizontal="left"/>
    </xf>
    <xf numFmtId="166" fontId="1" fillId="0" borderId="32" xfId="0" applyFont="1" applyBorder="1" applyAlignment="1" applyProtection="1">
      <alignment horizontal="left"/>
      <protection locked="0"/>
    </xf>
    <xf numFmtId="166" fontId="1" fillId="0" borderId="0" xfId="10"/>
    <xf numFmtId="166" fontId="10" fillId="0" borderId="32" xfId="10" applyFont="1" applyBorder="1" applyAlignment="1">
      <alignment horizontal="left" vertical="top" wrapText="1"/>
    </xf>
    <xf numFmtId="0" fontId="10" fillId="0" borderId="32" xfId="10" applyNumberFormat="1" applyFont="1" applyBorder="1" applyAlignment="1">
      <alignment horizontal="left" vertical="top" wrapText="1"/>
    </xf>
    <xf numFmtId="166" fontId="10" fillId="0" borderId="0" xfId="10" applyFont="1" applyAlignment="1">
      <alignment horizontal="left" vertical="top"/>
    </xf>
    <xf numFmtId="166" fontId="10" fillId="0" borderId="32" xfId="10" applyFont="1" applyBorder="1" applyAlignment="1">
      <alignment horizontal="center" vertical="center"/>
    </xf>
    <xf numFmtId="166" fontId="18" fillId="0" borderId="8" xfId="0" applyFont="1" applyBorder="1" applyAlignment="1">
      <alignment horizontal="right" vertical="center"/>
    </xf>
    <xf numFmtId="166" fontId="18" fillId="0" borderId="33" xfId="0" applyFont="1" applyBorder="1" applyAlignment="1">
      <alignment horizontal="right" vertical="center"/>
    </xf>
    <xf numFmtId="166" fontId="18" fillId="0" borderId="3" xfId="0" applyFont="1" applyBorder="1" applyAlignment="1">
      <alignment horizontal="right" vertical="center"/>
    </xf>
    <xf numFmtId="5" fontId="6" fillId="6" borderId="32" xfId="5" applyNumberFormat="1" applyFont="1" applyFill="1" applyBorder="1" applyAlignment="1">
      <alignment horizontal="right" wrapText="1" readingOrder="1"/>
    </xf>
    <xf numFmtId="5" fontId="6" fillId="6" borderId="0" xfId="5" applyNumberFormat="1" applyFont="1" applyFill="1" applyBorder="1" applyAlignment="1">
      <alignment horizontal="right" wrapText="1" readingOrder="1"/>
    </xf>
    <xf numFmtId="166" fontId="5" fillId="0" borderId="26" xfId="0" applyFont="1" applyBorder="1" applyAlignment="1" applyProtection="1">
      <alignment vertical="top" wrapText="1" readingOrder="1"/>
      <protection locked="0"/>
    </xf>
    <xf numFmtId="166" fontId="7" fillId="2" borderId="26" xfId="0" applyFont="1" applyFill="1" applyBorder="1" applyAlignment="1" applyProtection="1">
      <alignment vertical="center" wrapText="1" readingOrder="1"/>
      <protection locked="0"/>
    </xf>
    <xf numFmtId="166" fontId="7" fillId="2" borderId="39" xfId="0" applyFont="1" applyFill="1" applyBorder="1" applyAlignment="1" applyProtection="1">
      <alignment vertical="center" wrapText="1" readingOrder="1"/>
      <protection locked="0"/>
    </xf>
    <xf numFmtId="166" fontId="7" fillId="2" borderId="40" xfId="0" applyFont="1" applyFill="1" applyBorder="1" applyAlignment="1" applyProtection="1">
      <alignment vertical="center" wrapText="1" readingOrder="1"/>
      <protection locked="0"/>
    </xf>
    <xf numFmtId="0" fontId="36" fillId="0" borderId="41" xfId="0" applyNumberFormat="1" applyFont="1" applyBorder="1" applyAlignment="1" applyProtection="1">
      <alignment vertical="top" wrapText="1" readingOrder="1"/>
      <protection locked="0"/>
    </xf>
    <xf numFmtId="166" fontId="0" fillId="0" borderId="0" xfId="0" applyProtection="1">
      <protection locked="0"/>
    </xf>
    <xf numFmtId="166" fontId="7" fillId="2" borderId="43" xfId="0" applyFont="1" applyFill="1" applyBorder="1" applyAlignment="1" applyProtection="1">
      <alignment horizontal="center" vertical="top" wrapText="1" readingOrder="1"/>
      <protection locked="0"/>
    </xf>
    <xf numFmtId="166" fontId="7" fillId="2" borderId="43" xfId="0" applyFont="1" applyFill="1" applyBorder="1" applyAlignment="1" applyProtection="1">
      <alignment horizontal="left" vertical="center" wrapText="1" readingOrder="1"/>
      <protection locked="0"/>
    </xf>
    <xf numFmtId="166" fontId="7" fillId="2" borderId="43" xfId="0" applyFont="1" applyFill="1" applyBorder="1" applyAlignment="1" applyProtection="1">
      <alignment horizontal="center" vertical="center" wrapText="1" readingOrder="1"/>
      <protection locked="0"/>
    </xf>
    <xf numFmtId="166" fontId="5" fillId="0" borderId="43" xfId="0" applyFont="1" applyBorder="1" applyAlignment="1" applyProtection="1">
      <alignment vertical="top" wrapText="1" readingOrder="1"/>
      <protection locked="0"/>
    </xf>
    <xf numFmtId="167" fontId="5" fillId="0" borderId="43" xfId="0" applyNumberFormat="1" applyFont="1" applyBorder="1" applyAlignment="1" applyProtection="1">
      <alignment horizontal="right" vertical="top" wrapText="1" readingOrder="1"/>
      <protection locked="0"/>
    </xf>
    <xf numFmtId="166" fontId="5" fillId="0" borderId="43" xfId="0" applyFont="1" applyBorder="1" applyAlignment="1" applyProtection="1">
      <alignment horizontal="right" vertical="top" wrapText="1" readingOrder="1"/>
      <protection locked="0"/>
    </xf>
    <xf numFmtId="166" fontId="5" fillId="0" borderId="43" xfId="0" applyFont="1" applyBorder="1" applyAlignment="1" applyProtection="1">
      <alignment horizontal="center" vertical="top" wrapText="1" readingOrder="1"/>
      <protection locked="0"/>
    </xf>
    <xf numFmtId="166" fontId="5" fillId="0" borderId="43" xfId="0" applyNumberFormat="1" applyFont="1" applyBorder="1" applyAlignment="1" applyProtection="1">
      <alignment horizontal="center" vertical="top" wrapText="1" readingOrder="1"/>
      <protection locked="0"/>
    </xf>
    <xf numFmtId="166" fontId="5" fillId="0" borderId="26" xfId="0" applyFont="1" applyBorder="1" applyAlignment="1" applyProtection="1">
      <alignment vertical="top" wrapText="1" readingOrder="1"/>
      <protection locked="0"/>
    </xf>
    <xf numFmtId="166" fontId="1" fillId="0" borderId="32" xfId="0" applyFont="1" applyBorder="1" applyAlignment="1" applyProtection="1">
      <alignment horizontal="left"/>
      <protection locked="0"/>
    </xf>
    <xf numFmtId="0" fontId="37" fillId="9" borderId="41" xfId="0" applyNumberFormat="1" applyFont="1" applyFill="1" applyBorder="1" applyAlignment="1">
      <alignment horizontal="center" vertical="center" wrapText="1" readingOrder="1"/>
    </xf>
    <xf numFmtId="0" fontId="36" fillId="0" borderId="41" xfId="0" applyNumberFormat="1" applyFont="1" applyBorder="1" applyAlignment="1">
      <alignment vertical="top" wrapText="1" readingOrder="1"/>
    </xf>
    <xf numFmtId="167" fontId="36" fillId="0" borderId="41" xfId="0" applyNumberFormat="1" applyFont="1" applyBorder="1" applyAlignment="1">
      <alignment horizontal="right" vertical="top" wrapText="1" readingOrder="1"/>
    </xf>
    <xf numFmtId="0" fontId="36" fillId="0" borderId="41" xfId="0" applyNumberFormat="1" applyFont="1" applyBorder="1" applyAlignment="1">
      <alignment horizontal="right" vertical="top" wrapText="1" readingOrder="1"/>
    </xf>
    <xf numFmtId="0" fontId="35" fillId="0" borderId="0" xfId="0" applyNumberFormat="1" applyFont="1" applyAlignment="1">
      <alignment vertical="center" wrapText="1"/>
    </xf>
    <xf numFmtId="0" fontId="35" fillId="0" borderId="4" xfId="0" applyNumberFormat="1" applyFont="1" applyBorder="1" applyAlignment="1">
      <alignment vertical="center" wrapText="1"/>
    </xf>
    <xf numFmtId="0" fontId="13" fillId="0" borderId="0" xfId="0" applyNumberFormat="1" applyFont="1" applyAlignment="1">
      <alignment vertical="center" wrapText="1"/>
    </xf>
    <xf numFmtId="0" fontId="13" fillId="0" borderId="4" xfId="0" applyNumberFormat="1" applyFont="1" applyBorder="1" applyAlignment="1">
      <alignment vertical="center" wrapText="1"/>
    </xf>
    <xf numFmtId="14" fontId="15" fillId="0" borderId="1" xfId="0" applyNumberFormat="1" applyFont="1" applyBorder="1" applyAlignment="1">
      <alignment horizontal="left"/>
    </xf>
    <xf numFmtId="14" fontId="15" fillId="0" borderId="7" xfId="0" applyNumberFormat="1" applyFont="1" applyBorder="1" applyAlignment="1">
      <alignment horizontal="left"/>
    </xf>
    <xf numFmtId="166" fontId="13" fillId="0" borderId="8" xfId="0" applyFont="1" applyBorder="1" applyAlignment="1">
      <alignment horizontal="center" vertical="top" wrapText="1"/>
    </xf>
    <xf numFmtId="166" fontId="13" fillId="0" borderId="9" xfId="0" applyFont="1" applyBorder="1" applyAlignment="1">
      <alignment horizontal="center" vertical="top"/>
    </xf>
    <xf numFmtId="166" fontId="13" fillId="0" borderId="10" xfId="0" applyFont="1" applyBorder="1" applyAlignment="1">
      <alignment horizontal="center" vertical="top"/>
    </xf>
    <xf numFmtId="0" fontId="28" fillId="0" borderId="1" xfId="7" applyNumberFormat="1" applyBorder="1" applyProtection="1">
      <protection locked="0"/>
    </xf>
    <xf numFmtId="0" fontId="15" fillId="0" borderId="7" xfId="0" applyNumberFormat="1" applyFont="1" applyBorder="1" applyProtection="1">
      <protection locked="0"/>
    </xf>
    <xf numFmtId="166" fontId="14" fillId="0" borderId="1" xfId="0" applyFont="1" applyBorder="1"/>
    <xf numFmtId="166" fontId="13" fillId="0" borderId="11" xfId="0" applyFont="1" applyBorder="1" applyAlignment="1">
      <alignment horizontal="center" vertical="center" wrapText="1"/>
    </xf>
    <xf numFmtId="166" fontId="13" fillId="0" borderId="12" xfId="0" applyFont="1" applyBorder="1" applyAlignment="1">
      <alignment horizontal="center" vertical="center" wrapText="1"/>
    </xf>
    <xf numFmtId="166" fontId="13" fillId="0" borderId="13" xfId="0" applyFont="1" applyBorder="1" applyAlignment="1">
      <alignment horizontal="center" vertical="center" wrapText="1"/>
    </xf>
    <xf numFmtId="166" fontId="13" fillId="0" borderId="3" xfId="0" applyFont="1" applyBorder="1" applyAlignment="1">
      <alignment horizontal="center" vertical="center" wrapText="1"/>
    </xf>
    <xf numFmtId="166" fontId="13" fillId="0" borderId="0" xfId="0" applyFont="1" applyAlignment="1">
      <alignment horizontal="center" vertical="center" wrapText="1"/>
    </xf>
    <xf numFmtId="166" fontId="13" fillId="0" borderId="4" xfId="0" applyFont="1" applyBorder="1" applyAlignment="1">
      <alignment horizontal="center" vertical="center" wrapText="1"/>
    </xf>
    <xf numFmtId="0" fontId="15" fillId="0" borderId="1" xfId="0" applyNumberFormat="1" applyFont="1" applyBorder="1" applyProtection="1">
      <protection locked="0"/>
    </xf>
    <xf numFmtId="0" fontId="15" fillId="0" borderId="14" xfId="0" applyNumberFormat="1" applyFont="1" applyBorder="1"/>
    <xf numFmtId="0" fontId="15" fillId="0" borderId="15" xfId="0" applyNumberFormat="1" applyFont="1" applyBorder="1"/>
    <xf numFmtId="166" fontId="15" fillId="0" borderId="1" xfId="0" applyFont="1" applyBorder="1" applyAlignment="1" applyProtection="1">
      <alignment horizontal="center"/>
      <protection locked="0"/>
    </xf>
    <xf numFmtId="166" fontId="15" fillId="0" borderId="7" xfId="0" applyFont="1" applyBorder="1" applyAlignment="1" applyProtection="1">
      <alignment horizontal="center"/>
      <protection locked="0"/>
    </xf>
    <xf numFmtId="166" fontId="15" fillId="0" borderId="28" xfId="0" applyFont="1" applyBorder="1" applyAlignment="1" applyProtection="1">
      <alignment horizontal="center"/>
      <protection locked="0"/>
    </xf>
    <xf numFmtId="166" fontId="15" fillId="0" borderId="36" xfId="0" applyFont="1" applyBorder="1" applyAlignment="1" applyProtection="1">
      <alignment horizontal="center"/>
      <protection locked="0"/>
    </xf>
    <xf numFmtId="166" fontId="14" fillId="0" borderId="37" xfId="0" applyFont="1" applyBorder="1" applyAlignment="1">
      <alignment horizontal="left"/>
    </xf>
    <xf numFmtId="166" fontId="14" fillId="0" borderId="25" xfId="0" applyFont="1" applyBorder="1" applyAlignment="1">
      <alignment horizontal="left"/>
    </xf>
    <xf numFmtId="166" fontId="14" fillId="0" borderId="38" xfId="0" applyFont="1" applyBorder="1" applyAlignment="1">
      <alignment horizontal="left"/>
    </xf>
    <xf numFmtId="0" fontId="15" fillId="0" borderId="1" xfId="0" applyNumberFormat="1" applyFont="1" applyBorder="1"/>
    <xf numFmtId="0" fontId="15" fillId="0" borderId="7" xfId="0" applyNumberFormat="1" applyFont="1" applyBorder="1"/>
    <xf numFmtId="166" fontId="14" fillId="0" borderId="2" xfId="0" applyFont="1" applyBorder="1" applyAlignment="1">
      <alignment horizontal="left" vertical="center" wrapText="1"/>
    </xf>
    <xf numFmtId="166" fontId="14" fillId="0" borderId="35" xfId="0" applyFont="1" applyBorder="1" applyAlignment="1">
      <alignment horizontal="left" vertical="center" wrapText="1"/>
    </xf>
    <xf numFmtId="166" fontId="28" fillId="0" borderId="9" xfId="7" applyBorder="1" applyAlignment="1">
      <alignment horizontal="left" vertical="center"/>
    </xf>
    <xf numFmtId="166" fontId="18" fillId="0" borderId="9" xfId="0" applyFont="1" applyBorder="1" applyAlignment="1">
      <alignment horizontal="left" vertical="center"/>
    </xf>
    <xf numFmtId="166" fontId="18" fillId="0" borderId="10" xfId="0" applyFont="1" applyBorder="1" applyAlignment="1">
      <alignment horizontal="left" vertical="center"/>
    </xf>
    <xf numFmtId="166" fontId="18" fillId="0" borderId="0" xfId="0" applyFont="1" applyBorder="1" applyAlignment="1">
      <alignment horizontal="left" vertical="center" wrapText="1"/>
    </xf>
    <xf numFmtId="166" fontId="18" fillId="0" borderId="4" xfId="0" applyFont="1" applyBorder="1" applyAlignment="1">
      <alignment horizontal="left" vertical="center" wrapText="1"/>
    </xf>
    <xf numFmtId="166" fontId="18" fillId="0" borderId="16" xfId="0" applyFont="1" applyBorder="1" applyAlignment="1">
      <alignment horizontal="left" vertical="center"/>
    </xf>
    <xf numFmtId="166" fontId="18" fillId="0" borderId="34" xfId="0" applyFont="1" applyBorder="1" applyAlignment="1">
      <alignment horizontal="left" vertical="center"/>
    </xf>
    <xf numFmtId="0" fontId="0" fillId="0" borderId="29" xfId="0" applyNumberFormat="1" applyBorder="1" applyAlignment="1" applyProtection="1">
      <alignment horizontal="left" vertical="top" wrapText="1"/>
      <protection locked="0"/>
    </xf>
    <xf numFmtId="0" fontId="0" fillId="0" borderId="30" xfId="0" applyNumberFormat="1" applyBorder="1" applyAlignment="1" applyProtection="1">
      <alignment horizontal="left" vertical="top" wrapText="1"/>
      <protection locked="0"/>
    </xf>
    <xf numFmtId="0" fontId="0" fillId="0" borderId="31" xfId="0" applyNumberFormat="1" applyBorder="1" applyAlignment="1" applyProtection="1">
      <alignment horizontal="left" vertical="top" wrapText="1"/>
      <protection locked="0"/>
    </xf>
    <xf numFmtId="166" fontId="10" fillId="0" borderId="29" xfId="0" applyFont="1" applyBorder="1" applyAlignment="1">
      <alignment horizontal="left"/>
    </xf>
    <xf numFmtId="166" fontId="10" fillId="0" borderId="30" xfId="0" applyFont="1" applyBorder="1" applyAlignment="1">
      <alignment horizontal="left"/>
    </xf>
    <xf numFmtId="166" fontId="10" fillId="0" borderId="31" xfId="0" applyFont="1" applyBorder="1" applyAlignment="1">
      <alignment horizontal="left"/>
    </xf>
    <xf numFmtId="0" fontId="1" fillId="0" borderId="29" xfId="0" applyNumberFormat="1" applyFont="1" applyBorder="1" applyAlignment="1" applyProtection="1">
      <alignment horizontal="left" vertical="top" wrapText="1"/>
      <protection locked="0"/>
    </xf>
    <xf numFmtId="166" fontId="10" fillId="0" borderId="17" xfId="0" applyFont="1" applyBorder="1" applyAlignment="1">
      <alignment horizontal="left"/>
    </xf>
    <xf numFmtId="166" fontId="10" fillId="0" borderId="18" xfId="0" applyFont="1" applyBorder="1" applyAlignment="1">
      <alignment horizontal="left"/>
    </xf>
    <xf numFmtId="166" fontId="10" fillId="0" borderId="19" xfId="0" applyFont="1" applyBorder="1" applyAlignment="1">
      <alignment horizontal="left"/>
    </xf>
    <xf numFmtId="0" fontId="1" fillId="0" borderId="30" xfId="0" applyNumberFormat="1" applyFont="1" applyBorder="1" applyAlignment="1" applyProtection="1">
      <alignment horizontal="left" vertical="top" wrapText="1"/>
      <protection locked="0"/>
    </xf>
    <xf numFmtId="0" fontId="1" fillId="0" borderId="31" xfId="0" applyNumberFormat="1" applyFont="1" applyBorder="1" applyAlignment="1" applyProtection="1">
      <alignment horizontal="left" vertical="top" wrapText="1"/>
      <protection locked="0"/>
    </xf>
    <xf numFmtId="166" fontId="12" fillId="0" borderId="20" xfId="0" applyFont="1" applyBorder="1" applyAlignment="1">
      <alignment horizontal="center" wrapText="1"/>
    </xf>
    <xf numFmtId="166" fontId="12" fillId="0" borderId="21" xfId="0" applyFont="1" applyBorder="1" applyAlignment="1">
      <alignment horizontal="center" wrapText="1"/>
    </xf>
    <xf numFmtId="166" fontId="12" fillId="0" borderId="22" xfId="0" applyFont="1" applyBorder="1" applyAlignment="1">
      <alignment horizontal="center" wrapText="1"/>
    </xf>
    <xf numFmtId="166" fontId="12" fillId="0" borderId="23" xfId="0" applyFont="1" applyBorder="1" applyAlignment="1">
      <alignment horizontal="center" wrapText="1"/>
    </xf>
    <xf numFmtId="166" fontId="12" fillId="0" borderId="12" xfId="0" applyFont="1" applyBorder="1" applyAlignment="1">
      <alignment horizontal="center" wrapText="1"/>
    </xf>
    <xf numFmtId="166" fontId="12" fillId="0" borderId="24" xfId="0" applyFont="1" applyBorder="1" applyAlignment="1">
      <alignment horizontal="center" wrapText="1"/>
    </xf>
    <xf numFmtId="166" fontId="1" fillId="0" borderId="17" xfId="0" applyFont="1" applyBorder="1" applyAlignment="1">
      <alignment horizontal="left" vertical="top" wrapText="1"/>
    </xf>
    <xf numFmtId="166" fontId="0" fillId="0" borderId="18" xfId="0" applyBorder="1" applyAlignment="1">
      <alignment horizontal="left" vertical="top" wrapText="1"/>
    </xf>
    <xf numFmtId="166" fontId="0" fillId="0" borderId="19" xfId="0" applyBorder="1" applyAlignment="1">
      <alignment horizontal="left" vertical="top" wrapText="1"/>
    </xf>
    <xf numFmtId="166" fontId="1" fillId="0" borderId="32" xfId="0" applyFont="1" applyBorder="1" applyAlignment="1" applyProtection="1">
      <alignment horizontal="left"/>
      <protection locked="0"/>
    </xf>
    <xf numFmtId="0" fontId="1" fillId="0" borderId="17" xfId="0" applyNumberFormat="1" applyFont="1" applyBorder="1" applyAlignment="1" applyProtection="1">
      <alignment horizontal="left" vertical="top" wrapText="1"/>
      <protection locked="0"/>
    </xf>
    <xf numFmtId="0" fontId="0" fillId="0" borderId="18" xfId="0" applyNumberFormat="1" applyBorder="1" applyAlignment="1" applyProtection="1">
      <alignment horizontal="left" vertical="top" wrapText="1"/>
      <protection locked="0"/>
    </xf>
    <xf numFmtId="0" fontId="0" fillId="0" borderId="19" xfId="0" applyNumberFormat="1" applyBorder="1" applyAlignment="1" applyProtection="1">
      <alignment horizontal="left" vertical="top" wrapText="1"/>
      <protection locked="0"/>
    </xf>
    <xf numFmtId="166" fontId="0" fillId="0" borderId="30" xfId="0" applyBorder="1" applyAlignment="1">
      <alignment horizontal="left" vertical="top" wrapText="1"/>
    </xf>
    <xf numFmtId="0" fontId="10" fillId="0" borderId="29" xfId="0" applyNumberFormat="1" applyFont="1" applyBorder="1" applyAlignment="1">
      <alignment horizontal="left" vertical="top" wrapText="1"/>
    </xf>
    <xf numFmtId="0" fontId="10" fillId="0" borderId="30" xfId="0" applyNumberFormat="1" applyFont="1" applyBorder="1" applyAlignment="1">
      <alignment horizontal="left" vertical="top" wrapText="1"/>
    </xf>
    <xf numFmtId="0" fontId="10" fillId="0" borderId="31" xfId="0" applyNumberFormat="1" applyFont="1" applyBorder="1" applyAlignment="1">
      <alignment horizontal="left" vertical="top" wrapText="1"/>
    </xf>
    <xf numFmtId="166" fontId="33" fillId="0" borderId="32" xfId="0" applyFont="1" applyBorder="1" applyAlignment="1">
      <alignment horizontal="left"/>
    </xf>
    <xf numFmtId="0" fontId="5" fillId="0" borderId="17" xfId="0" applyNumberFormat="1" applyFont="1" applyBorder="1" applyAlignment="1" applyProtection="1">
      <alignment horizontal="center" vertical="top" wrapText="1" readingOrder="1"/>
      <protection locked="0"/>
    </xf>
    <xf numFmtId="0" fontId="5" fillId="0" borderId="19" xfId="0" applyNumberFormat="1" applyFont="1" applyBorder="1" applyAlignment="1" applyProtection="1">
      <alignment horizontal="center" vertical="top" wrapText="1" readingOrder="1"/>
      <protection locked="0"/>
    </xf>
    <xf numFmtId="0" fontId="20" fillId="0" borderId="1" xfId="0" applyNumberFormat="1" applyFont="1" applyBorder="1" applyAlignment="1" applyProtection="1">
      <alignment wrapText="1"/>
      <protection locked="0"/>
    </xf>
    <xf numFmtId="0" fontId="5" fillId="0" borderId="29" xfId="0" applyNumberFormat="1" applyFont="1" applyBorder="1" applyAlignment="1" applyProtection="1">
      <alignment horizontal="center" vertical="top" wrapText="1" readingOrder="1"/>
      <protection locked="0"/>
    </xf>
    <xf numFmtId="0" fontId="5" fillId="0" borderId="31" xfId="0" applyNumberFormat="1" applyFont="1" applyBorder="1" applyAlignment="1" applyProtection="1">
      <alignment horizontal="center" vertical="top" wrapText="1" readingOrder="1"/>
      <protection locked="0"/>
    </xf>
    <xf numFmtId="0" fontId="5" fillId="0" borderId="1" xfId="0" applyNumberFormat="1" applyFont="1" applyBorder="1" applyAlignment="1" applyProtection="1">
      <alignment horizontal="left" vertical="top" wrapText="1" readingOrder="1"/>
      <protection locked="0"/>
    </xf>
    <xf numFmtId="1" fontId="5" fillId="0" borderId="1" xfId="1" applyNumberFormat="1" applyFont="1" applyBorder="1" applyAlignment="1" applyProtection="1">
      <alignment horizontal="left" vertical="top" wrapText="1" readingOrder="1"/>
      <protection locked="0"/>
    </xf>
    <xf numFmtId="0" fontId="20" fillId="0" borderId="1" xfId="0" applyNumberFormat="1" applyFont="1" applyBorder="1" applyAlignment="1" applyProtection="1">
      <alignment vertical="top" wrapText="1"/>
      <protection locked="0"/>
    </xf>
    <xf numFmtId="0" fontId="5" fillId="0" borderId="1" xfId="0" applyNumberFormat="1" applyFont="1" applyBorder="1" applyAlignment="1" applyProtection="1">
      <alignment vertical="top" wrapText="1" readingOrder="1"/>
      <protection locked="0"/>
    </xf>
    <xf numFmtId="166" fontId="7" fillId="2" borderId="20" xfId="0" applyFont="1" applyFill="1" applyBorder="1" applyAlignment="1">
      <alignment horizontal="center" vertical="center" wrapText="1" readingOrder="1"/>
    </xf>
    <xf numFmtId="166" fontId="7" fillId="2" borderId="21" xfId="0" applyFont="1" applyFill="1" applyBorder="1" applyAlignment="1">
      <alignment horizontal="center" vertical="center" wrapText="1" readingOrder="1"/>
    </xf>
    <xf numFmtId="166" fontId="7" fillId="2" borderId="23" xfId="0" applyFont="1" applyFill="1" applyBorder="1" applyAlignment="1">
      <alignment horizontal="center" vertical="center" wrapText="1" readingOrder="1"/>
    </xf>
    <xf numFmtId="166" fontId="7" fillId="2" borderId="12" xfId="0" applyFont="1" applyFill="1" applyBorder="1" applyAlignment="1">
      <alignment horizontal="center" vertical="center" wrapText="1" readingOrder="1"/>
    </xf>
    <xf numFmtId="0" fontId="5" fillId="0" borderId="32" xfId="0" applyNumberFormat="1" applyFont="1" applyBorder="1" applyAlignment="1" applyProtection="1">
      <alignment horizontal="left" vertical="top" wrapText="1" readingOrder="1"/>
      <protection locked="0"/>
    </xf>
    <xf numFmtId="1" fontId="5" fillId="0" borderId="1" xfId="1" applyNumberFormat="1" applyFont="1" applyBorder="1" applyAlignment="1" applyProtection="1">
      <alignment horizontal="center" vertical="top" wrapText="1" readingOrder="1"/>
      <protection locked="0"/>
    </xf>
    <xf numFmtId="1" fontId="5" fillId="0" borderId="32" xfId="1" applyNumberFormat="1" applyFont="1" applyBorder="1" applyAlignment="1" applyProtection="1">
      <alignment horizontal="center" vertical="top" wrapText="1" readingOrder="1"/>
      <protection locked="0"/>
    </xf>
    <xf numFmtId="166" fontId="7" fillId="2" borderId="28" xfId="0" applyFont="1" applyFill="1" applyBorder="1" applyAlignment="1">
      <alignment horizontal="center" vertical="center" wrapText="1" readingOrder="1"/>
    </xf>
    <xf numFmtId="166" fontId="7" fillId="2" borderId="25" xfId="0" applyFont="1" applyFill="1" applyBorder="1" applyAlignment="1">
      <alignment horizontal="center" vertical="center" wrapText="1" readingOrder="1"/>
    </xf>
    <xf numFmtId="166" fontId="7" fillId="2" borderId="22" xfId="0" applyFont="1" applyFill="1" applyBorder="1" applyAlignment="1">
      <alignment horizontal="center" vertical="center" wrapText="1" readingOrder="1"/>
    </xf>
    <xf numFmtId="166" fontId="7" fillId="2" borderId="24" xfId="0" applyFont="1" applyFill="1" applyBorder="1" applyAlignment="1">
      <alignment horizontal="center" vertical="center" wrapText="1" readingOrder="1"/>
    </xf>
    <xf numFmtId="166" fontId="7" fillId="2" borderId="17" xfId="0" applyFont="1" applyFill="1" applyBorder="1" applyAlignment="1">
      <alignment horizontal="center" vertical="center" wrapText="1" readingOrder="1"/>
    </xf>
    <xf numFmtId="166" fontId="7" fillId="2" borderId="19" xfId="0" applyFont="1" applyFill="1" applyBorder="1" applyAlignment="1">
      <alignment horizontal="center" vertical="center" wrapText="1" readingOrder="1"/>
    </xf>
    <xf numFmtId="0" fontId="27" fillId="0" borderId="1" xfId="0" applyNumberFormat="1" applyFont="1" applyBorder="1" applyAlignment="1">
      <alignment horizontal="left" vertical="top" wrapText="1"/>
    </xf>
    <xf numFmtId="0" fontId="27" fillId="0" borderId="17" xfId="0" applyNumberFormat="1" applyFont="1" applyBorder="1" applyAlignment="1">
      <alignment horizontal="left" vertical="top"/>
    </xf>
    <xf numFmtId="0" fontId="27" fillId="0" borderId="18" xfId="0" applyNumberFormat="1" applyFont="1" applyBorder="1" applyAlignment="1">
      <alignment horizontal="left" vertical="top"/>
    </xf>
    <xf numFmtId="0" fontId="27" fillId="0" borderId="19" xfId="0" applyNumberFormat="1" applyFont="1" applyBorder="1" applyAlignment="1">
      <alignment horizontal="left" vertical="top"/>
    </xf>
    <xf numFmtId="166" fontId="20" fillId="0" borderId="30" xfId="0" applyFont="1" applyBorder="1" applyAlignment="1">
      <alignment horizontal="left" vertical="top" wrapText="1"/>
    </xf>
    <xf numFmtId="166" fontId="20" fillId="0" borderId="30" xfId="0" applyFont="1" applyBorder="1" applyAlignment="1" applyProtection="1">
      <alignment horizontal="left" vertical="top" wrapText="1"/>
      <protection locked="0"/>
    </xf>
    <xf numFmtId="0" fontId="5" fillId="0" borderId="32" xfId="0" applyNumberFormat="1" applyFont="1" applyBorder="1" applyAlignment="1" applyProtection="1">
      <alignment vertical="top" wrapText="1" readingOrder="1"/>
      <protection locked="0"/>
    </xf>
    <xf numFmtId="166" fontId="7" fillId="2" borderId="1" xfId="0" applyFont="1" applyFill="1" applyBorder="1" applyAlignment="1">
      <alignment horizontal="center" vertical="center" wrapText="1" readingOrder="1"/>
    </xf>
    <xf numFmtId="166" fontId="12" fillId="0" borderId="1" xfId="0" applyFont="1" applyBorder="1" applyAlignment="1">
      <alignment horizontal="center" wrapText="1"/>
    </xf>
    <xf numFmtId="166" fontId="20" fillId="0" borderId="1" xfId="0" applyFont="1" applyBorder="1" applyAlignment="1">
      <alignment horizontal="left" vertical="top" wrapText="1"/>
    </xf>
    <xf numFmtId="166" fontId="7" fillId="0" borderId="29" xfId="0" applyFont="1" applyBorder="1" applyAlignment="1">
      <alignment horizontal="left" wrapText="1" readingOrder="1"/>
    </xf>
    <xf numFmtId="166" fontId="7" fillId="0" borderId="30" xfId="0" applyFont="1" applyBorder="1" applyAlignment="1">
      <alignment horizontal="left" wrapText="1" readingOrder="1"/>
    </xf>
    <xf numFmtId="166" fontId="7" fillId="0" borderId="31" xfId="0" applyFont="1" applyBorder="1" applyAlignment="1">
      <alignment horizontal="left" wrapText="1" readingOrder="1"/>
    </xf>
    <xf numFmtId="166" fontId="7" fillId="0" borderId="1" xfId="0" applyFont="1" applyBorder="1" applyAlignment="1">
      <alignment horizontal="left" vertical="center" wrapText="1" readingOrder="1"/>
    </xf>
    <xf numFmtId="1" fontId="5" fillId="0" borderId="32" xfId="1" applyNumberFormat="1" applyFont="1" applyBorder="1" applyAlignment="1" applyProtection="1">
      <alignment horizontal="left" vertical="top" wrapText="1" readingOrder="1"/>
      <protection locked="0"/>
    </xf>
    <xf numFmtId="166" fontId="7" fillId="0" borderId="1" xfId="0" applyFont="1" applyBorder="1" applyAlignment="1">
      <alignment horizontal="left" wrapText="1" readingOrder="1"/>
    </xf>
    <xf numFmtId="166" fontId="11" fillId="0" borderId="17" xfId="0" applyFont="1" applyBorder="1" applyAlignment="1">
      <alignment horizontal="left" vertical="top" wrapText="1"/>
    </xf>
    <xf numFmtId="6" fontId="1" fillId="0" borderId="29" xfId="0" applyNumberFormat="1" applyFont="1" applyBorder="1" applyAlignment="1" applyProtection="1">
      <alignment horizontal="left" vertical="top" wrapText="1"/>
      <protection locked="0"/>
    </xf>
    <xf numFmtId="166" fontId="10" fillId="0" borderId="29" xfId="0" applyFont="1" applyBorder="1" applyAlignment="1">
      <alignment horizontal="left" wrapText="1"/>
    </xf>
    <xf numFmtId="166" fontId="8" fillId="0" borderId="17" xfId="0" applyFont="1" applyBorder="1" applyAlignment="1" applyProtection="1">
      <alignment horizontal="left" vertical="top" wrapText="1"/>
      <protection locked="0"/>
    </xf>
    <xf numFmtId="166" fontId="0" fillId="0" borderId="18" xfId="0" applyBorder="1" applyAlignment="1" applyProtection="1">
      <alignment horizontal="left" vertical="top" wrapText="1"/>
      <protection locked="0"/>
    </xf>
    <xf numFmtId="166" fontId="0" fillId="0" borderId="19" xfId="0" applyBorder="1" applyAlignment="1" applyProtection="1">
      <alignment horizontal="left" vertical="top" wrapText="1"/>
      <protection locked="0"/>
    </xf>
    <xf numFmtId="167" fontId="1" fillId="0" borderId="29" xfId="8" applyBorder="1" applyAlignment="1" applyProtection="1">
      <alignment horizontal="left" vertical="top" wrapText="1"/>
      <protection locked="0"/>
    </xf>
    <xf numFmtId="167" fontId="1" fillId="0" borderId="30" xfId="8" applyBorder="1" applyAlignment="1" applyProtection="1">
      <alignment horizontal="left" vertical="top" wrapText="1"/>
      <protection locked="0"/>
    </xf>
    <xf numFmtId="167" fontId="1" fillId="0" borderId="31" xfId="8" applyBorder="1" applyAlignment="1" applyProtection="1">
      <alignment horizontal="left" vertical="top" wrapText="1"/>
      <protection locked="0"/>
    </xf>
    <xf numFmtId="9" fontId="25" fillId="4" borderId="17" xfId="4" applyFont="1" applyFill="1" applyBorder="1" applyAlignment="1">
      <alignment horizontal="right" wrapText="1" readingOrder="1"/>
    </xf>
    <xf numFmtId="9" fontId="25" fillId="4" borderId="19" xfId="4" applyFont="1" applyFill="1" applyBorder="1" applyAlignment="1">
      <alignment horizontal="right" wrapText="1" readingOrder="1"/>
    </xf>
    <xf numFmtId="5" fontId="6" fillId="0" borderId="17" xfId="5" applyNumberFormat="1" applyFont="1" applyBorder="1" applyAlignment="1">
      <alignment horizontal="right" wrapText="1" readingOrder="1"/>
    </xf>
    <xf numFmtId="5" fontId="6" fillId="0" borderId="19" xfId="5" applyNumberFormat="1" applyFont="1" applyBorder="1" applyAlignment="1">
      <alignment horizontal="right" wrapText="1" readingOrder="1"/>
    </xf>
    <xf numFmtId="5" fontId="25" fillId="5" borderId="17" xfId="0" applyNumberFormat="1" applyFont="1" applyFill="1" applyBorder="1" applyAlignment="1">
      <alignment horizontal="right" wrapText="1" readingOrder="1"/>
    </xf>
    <xf numFmtId="5" fontId="25" fillId="5" borderId="19" xfId="0" applyNumberFormat="1" applyFont="1" applyFill="1" applyBorder="1" applyAlignment="1">
      <alignment horizontal="right" wrapText="1" readingOrder="1"/>
    </xf>
    <xf numFmtId="14" fontId="5" fillId="0" borderId="29" xfId="0" applyNumberFormat="1" applyFont="1" applyBorder="1" applyAlignment="1" applyProtection="1">
      <alignment vertical="center" wrapText="1" readingOrder="1"/>
      <protection locked="0"/>
    </xf>
    <xf numFmtId="14" fontId="5" fillId="0" borderId="31" xfId="0" applyNumberFormat="1" applyFont="1" applyBorder="1" applyAlignment="1" applyProtection="1">
      <alignment vertical="center" wrapText="1" readingOrder="1"/>
      <protection locked="0"/>
    </xf>
    <xf numFmtId="166" fontId="12" fillId="0" borderId="6" xfId="0" applyFont="1" applyBorder="1" applyAlignment="1">
      <alignment horizontal="center" wrapText="1"/>
    </xf>
    <xf numFmtId="166" fontId="12" fillId="0" borderId="0" xfId="0" applyFont="1" applyAlignment="1">
      <alignment horizontal="center" wrapText="1"/>
    </xf>
    <xf numFmtId="0" fontId="10" fillId="0" borderId="1" xfId="0" applyNumberFormat="1" applyFont="1" applyBorder="1" applyAlignment="1">
      <alignment horizontal="left" vertical="top" wrapText="1"/>
    </xf>
    <xf numFmtId="166" fontId="2" fillId="0" borderId="6" xfId="0" applyFont="1" applyBorder="1" applyAlignment="1">
      <alignment horizontal="left" vertical="top" wrapText="1" readingOrder="1"/>
    </xf>
    <xf numFmtId="166" fontId="2" fillId="0" borderId="0" xfId="0" applyFont="1" applyAlignment="1">
      <alignment horizontal="left" vertical="top" wrapText="1" readingOrder="1"/>
    </xf>
    <xf numFmtId="166" fontId="2" fillId="0" borderId="27" xfId="0" applyFont="1" applyBorder="1" applyAlignment="1">
      <alignment horizontal="left" vertical="top" wrapText="1" readingOrder="1"/>
    </xf>
    <xf numFmtId="166" fontId="21" fillId="2" borderId="1" xfId="0" applyFont="1" applyFill="1" applyBorder="1" applyAlignment="1">
      <alignment horizontal="center" vertical="center" wrapText="1" readingOrder="1"/>
    </xf>
    <xf numFmtId="166" fontId="21" fillId="2" borderId="17" xfId="0" applyFont="1" applyFill="1" applyBorder="1" applyAlignment="1">
      <alignment horizontal="center" vertical="center" wrapText="1" readingOrder="1"/>
    </xf>
    <xf numFmtId="166" fontId="21" fillId="2" borderId="19" xfId="0" applyFont="1" applyFill="1" applyBorder="1" applyAlignment="1">
      <alignment horizontal="center" vertical="center" wrapText="1" readingOrder="1"/>
    </xf>
    <xf numFmtId="165" fontId="20" fillId="0" borderId="29" xfId="0" applyNumberFormat="1" applyFont="1" applyBorder="1" applyAlignment="1">
      <alignment vertical="center" wrapText="1" readingOrder="1"/>
    </xf>
    <xf numFmtId="165" fontId="20" fillId="0" borderId="31" xfId="0" applyNumberFormat="1" applyFont="1" applyBorder="1" applyAlignment="1">
      <alignment vertical="center" wrapText="1" readingOrder="1"/>
    </xf>
    <xf numFmtId="166" fontId="21" fillId="2" borderId="1" xfId="0" applyFont="1" applyFill="1" applyBorder="1" applyAlignment="1">
      <alignment vertical="center" wrapText="1" readingOrder="1"/>
    </xf>
    <xf numFmtId="0" fontId="4" fillId="0" borderId="29" xfId="0" applyNumberFormat="1" applyFont="1" applyBorder="1" applyAlignment="1">
      <alignment vertical="center" wrapText="1" readingOrder="1"/>
    </xf>
    <xf numFmtId="0" fontId="4" fillId="0" borderId="30" xfId="0" applyNumberFormat="1" applyFont="1" applyBorder="1" applyAlignment="1">
      <alignment vertical="center" wrapText="1" readingOrder="1"/>
    </xf>
    <xf numFmtId="0" fontId="4" fillId="0" borderId="31" xfId="0" applyNumberFormat="1" applyFont="1" applyBorder="1" applyAlignment="1">
      <alignment vertical="center" wrapText="1" readingOrder="1"/>
    </xf>
    <xf numFmtId="166" fontId="10" fillId="0" borderId="1" xfId="0" applyFont="1" applyBorder="1" applyAlignment="1">
      <alignment horizontal="left" vertical="top" wrapText="1"/>
    </xf>
    <xf numFmtId="166" fontId="3" fillId="7" borderId="17" xfId="0" applyFont="1" applyFill="1" applyBorder="1" applyAlignment="1">
      <alignment vertical="top" wrapText="1" readingOrder="1"/>
    </xf>
    <xf numFmtId="166" fontId="3" fillId="7" borderId="18" xfId="0" applyFont="1" applyFill="1" applyBorder="1" applyAlignment="1">
      <alignment vertical="top" wrapText="1" readingOrder="1"/>
    </xf>
    <xf numFmtId="166" fontId="3" fillId="7" borderId="19" xfId="0" applyFont="1" applyFill="1" applyBorder="1" applyAlignment="1">
      <alignment vertical="top" wrapText="1" readingOrder="1"/>
    </xf>
    <xf numFmtId="166" fontId="4" fillId="6" borderId="17" xfId="0" applyFont="1" applyFill="1" applyBorder="1" applyAlignment="1">
      <alignment vertical="top" wrapText="1" readingOrder="1"/>
    </xf>
    <xf numFmtId="166" fontId="4" fillId="6" borderId="18" xfId="0" applyFont="1" applyFill="1" applyBorder="1" applyAlignment="1">
      <alignment vertical="top" wrapText="1" readingOrder="1"/>
    </xf>
    <xf numFmtId="166" fontId="4" fillId="6" borderId="19" xfId="0" applyFont="1" applyFill="1" applyBorder="1" applyAlignment="1">
      <alignment vertical="top" wrapText="1" readingOrder="1"/>
    </xf>
    <xf numFmtId="166" fontId="9" fillId="0" borderId="1" xfId="0" applyFont="1" applyBorder="1" applyAlignment="1">
      <alignment horizontal="left" vertical="top" wrapText="1" readingOrder="1"/>
    </xf>
    <xf numFmtId="166" fontId="3" fillId="2" borderId="1" xfId="0" applyFont="1" applyFill="1" applyBorder="1" applyAlignment="1">
      <alignment horizontal="center" vertical="top" wrapText="1" readingOrder="1"/>
    </xf>
    <xf numFmtId="166" fontId="3" fillId="2" borderId="1" xfId="0" applyFont="1" applyFill="1" applyBorder="1" applyAlignment="1">
      <alignment horizontal="left" vertical="top" wrapText="1" readingOrder="1"/>
    </xf>
    <xf numFmtId="165" fontId="3" fillId="2" borderId="17" xfId="0" applyNumberFormat="1" applyFont="1" applyFill="1" applyBorder="1" applyAlignment="1">
      <alignment horizontal="center" vertical="center" wrapText="1" readingOrder="1"/>
    </xf>
    <xf numFmtId="165" fontId="3" fillId="2" borderId="18" xfId="0" applyNumberFormat="1" applyFont="1" applyFill="1" applyBorder="1" applyAlignment="1">
      <alignment horizontal="center" vertical="center" wrapText="1" readingOrder="1"/>
    </xf>
    <xf numFmtId="165" fontId="4" fillId="0" borderId="1" xfId="0" applyNumberFormat="1" applyFont="1" applyBorder="1" applyAlignment="1">
      <alignment horizontal="right" vertical="top" wrapText="1" readingOrder="1"/>
    </xf>
    <xf numFmtId="165" fontId="0" fillId="0" borderId="1" xfId="0" applyNumberFormat="1" applyBorder="1" applyAlignment="1">
      <alignment vertical="top" wrapText="1"/>
    </xf>
    <xf numFmtId="165" fontId="4" fillId="0" borderId="17" xfId="0" applyNumberFormat="1" applyFont="1" applyBorder="1" applyAlignment="1">
      <alignment vertical="top" wrapText="1" readingOrder="1"/>
    </xf>
    <xf numFmtId="165" fontId="4" fillId="0" borderId="18" xfId="0" applyNumberFormat="1" applyFont="1" applyBorder="1" applyAlignment="1">
      <alignment vertical="top" wrapText="1" readingOrder="1"/>
    </xf>
    <xf numFmtId="165" fontId="3" fillId="2" borderId="19" xfId="0" applyNumberFormat="1" applyFont="1" applyFill="1" applyBorder="1" applyAlignment="1">
      <alignment horizontal="center" vertical="center" wrapText="1" readingOrder="1"/>
    </xf>
    <xf numFmtId="165" fontId="4" fillId="0" borderId="19" xfId="0" applyNumberFormat="1" applyFont="1" applyBorder="1" applyAlignment="1">
      <alignment vertical="top" wrapText="1" readingOrder="1"/>
    </xf>
    <xf numFmtId="165" fontId="3" fillId="2" borderId="1" xfId="0" applyNumberFormat="1" applyFont="1" applyFill="1" applyBorder="1" applyAlignment="1">
      <alignment horizontal="center" vertical="center" wrapText="1" readingOrder="1"/>
    </xf>
    <xf numFmtId="165" fontId="8" fillId="0" borderId="1" xfId="0" applyNumberFormat="1" applyFont="1" applyBorder="1" applyAlignment="1">
      <alignment horizontal="center" vertical="center" wrapText="1"/>
    </xf>
    <xf numFmtId="0" fontId="4" fillId="0" borderId="1" xfId="0" applyNumberFormat="1" applyFont="1" applyBorder="1" applyAlignment="1" applyProtection="1">
      <alignment vertical="top" wrapText="1" readingOrder="1"/>
      <protection locked="0"/>
    </xf>
    <xf numFmtId="166" fontId="3" fillId="2" borderId="25" xfId="0" applyFont="1" applyFill="1" applyBorder="1" applyAlignment="1">
      <alignment horizontal="center" vertical="top" wrapText="1" readingOrder="1"/>
    </xf>
    <xf numFmtId="166" fontId="0" fillId="0" borderId="25" xfId="0" applyBorder="1" applyAlignment="1">
      <alignment horizontal="center" vertical="top" wrapText="1"/>
    </xf>
    <xf numFmtId="165" fontId="4" fillId="6" borderId="17" xfId="0" applyNumberFormat="1" applyFont="1" applyFill="1" applyBorder="1" applyAlignment="1">
      <alignment vertical="top" wrapText="1" readingOrder="1"/>
    </xf>
    <xf numFmtId="165" fontId="4" fillId="6" borderId="18" xfId="0" applyNumberFormat="1" applyFont="1" applyFill="1" applyBorder="1" applyAlignment="1">
      <alignment vertical="top" wrapText="1" readingOrder="1"/>
    </xf>
    <xf numFmtId="0" fontId="10" fillId="0" borderId="17" xfId="0" applyNumberFormat="1" applyFont="1" applyBorder="1" applyAlignment="1">
      <alignment horizontal="left" vertical="top"/>
    </xf>
    <xf numFmtId="0" fontId="10" fillId="0" borderId="19" xfId="0" applyNumberFormat="1" applyFont="1" applyBorder="1" applyAlignment="1">
      <alignment horizontal="left" vertical="top"/>
    </xf>
    <xf numFmtId="166" fontId="10" fillId="0" borderId="17" xfId="0" applyFont="1" applyBorder="1" applyAlignment="1">
      <alignment horizontal="left" vertical="top" wrapText="1"/>
    </xf>
    <xf numFmtId="166" fontId="10" fillId="0" borderId="19" xfId="0" applyFont="1" applyBorder="1" applyAlignment="1">
      <alignment horizontal="left" vertical="top" wrapText="1"/>
    </xf>
    <xf numFmtId="166" fontId="3" fillId="2" borderId="23" xfId="0" applyFont="1" applyFill="1" applyBorder="1" applyAlignment="1">
      <alignment horizontal="center" vertical="top" wrapText="1" readingOrder="1"/>
    </xf>
    <xf numFmtId="166" fontId="3" fillId="2" borderId="12" xfId="0" applyFont="1" applyFill="1" applyBorder="1" applyAlignment="1">
      <alignment horizontal="center" vertical="top" wrapText="1" readingOrder="1"/>
    </xf>
    <xf numFmtId="166" fontId="3" fillId="2" borderId="24" xfId="0" applyFont="1" applyFill="1" applyBorder="1" applyAlignment="1">
      <alignment horizontal="center" vertical="top" wrapText="1" readingOrder="1"/>
    </xf>
    <xf numFmtId="166" fontId="3" fillId="7" borderId="23" xfId="0" applyFont="1" applyFill="1" applyBorder="1" applyAlignment="1">
      <alignment horizontal="center" vertical="top" wrapText="1" readingOrder="1"/>
    </xf>
    <xf numFmtId="166" fontId="3" fillId="7" borderId="12" xfId="0" applyFont="1" applyFill="1" applyBorder="1" applyAlignment="1">
      <alignment horizontal="center" vertical="top" wrapText="1" readingOrder="1"/>
    </xf>
    <xf numFmtId="166" fontId="3" fillId="7" borderId="23" xfId="0" applyFont="1" applyFill="1" applyBorder="1" applyAlignment="1">
      <alignment vertical="top" wrapText="1" readingOrder="1"/>
    </xf>
    <xf numFmtId="166" fontId="3" fillId="7" borderId="12" xfId="0" applyFont="1" applyFill="1" applyBorder="1" applyAlignment="1">
      <alignment vertical="top" wrapText="1" readingOrder="1"/>
    </xf>
    <xf numFmtId="166" fontId="3" fillId="7" borderId="24" xfId="0" applyFont="1" applyFill="1" applyBorder="1" applyAlignment="1">
      <alignment vertical="top" wrapText="1" readingOrder="1"/>
    </xf>
    <xf numFmtId="166" fontId="2" fillId="0" borderId="1" xfId="0" applyFont="1" applyBorder="1" applyAlignment="1">
      <alignment horizontal="left" vertical="top" wrapText="1" readingOrder="1"/>
    </xf>
    <xf numFmtId="166" fontId="0" fillId="0" borderId="23" xfId="0" applyBorder="1" applyAlignment="1">
      <alignment horizontal="left" vertical="top"/>
    </xf>
    <xf numFmtId="166" fontId="0" fillId="0" borderId="12" xfId="0" applyBorder="1" applyAlignment="1">
      <alignment horizontal="left" vertical="top"/>
    </xf>
    <xf numFmtId="166" fontId="10" fillId="0" borderId="32" xfId="10" applyFont="1" applyBorder="1" applyAlignment="1">
      <alignment horizontal="center" vertical="center"/>
    </xf>
    <xf numFmtId="166" fontId="12" fillId="0" borderId="20" xfId="10" applyFont="1" applyBorder="1" applyAlignment="1">
      <alignment horizontal="center" wrapText="1"/>
    </xf>
    <xf numFmtId="166" fontId="12" fillId="0" borderId="21" xfId="10" applyFont="1" applyBorder="1" applyAlignment="1">
      <alignment horizontal="center" wrapText="1"/>
    </xf>
    <xf numFmtId="166" fontId="12" fillId="0" borderId="22" xfId="10" applyFont="1" applyBorder="1" applyAlignment="1">
      <alignment horizontal="center" wrapText="1"/>
    </xf>
    <xf numFmtId="166" fontId="12" fillId="0" borderId="23" xfId="10" applyFont="1" applyBorder="1" applyAlignment="1">
      <alignment horizontal="center" wrapText="1"/>
    </xf>
    <xf numFmtId="166" fontId="12" fillId="0" borderId="12" xfId="10" applyFont="1" applyBorder="1" applyAlignment="1">
      <alignment horizontal="center" wrapText="1"/>
    </xf>
    <xf numFmtId="166" fontId="12" fillId="0" borderId="24" xfId="10" applyFont="1" applyBorder="1" applyAlignment="1">
      <alignment horizontal="center" wrapText="1"/>
    </xf>
    <xf numFmtId="166" fontId="10" fillId="0" borderId="29" xfId="10" applyFont="1" applyBorder="1" applyAlignment="1">
      <alignment horizontal="left"/>
    </xf>
    <xf numFmtId="166" fontId="10" fillId="0" borderId="30" xfId="10" applyFont="1" applyBorder="1" applyAlignment="1">
      <alignment horizontal="left"/>
    </xf>
    <xf numFmtId="166" fontId="10" fillId="0" borderId="31" xfId="10" applyFont="1" applyBorder="1" applyAlignment="1">
      <alignment horizontal="left"/>
    </xf>
    <xf numFmtId="166" fontId="1" fillId="0" borderId="29" xfId="10" applyBorder="1" applyAlignment="1">
      <alignment horizontal="left" vertical="top" wrapText="1"/>
    </xf>
    <xf numFmtId="166" fontId="1" fillId="0" borderId="30" xfId="10" applyBorder="1" applyAlignment="1">
      <alignment horizontal="left" vertical="top" wrapText="1"/>
    </xf>
    <xf numFmtId="166" fontId="1" fillId="0" borderId="31" xfId="10" applyBorder="1" applyAlignment="1">
      <alignment horizontal="left" vertical="top" wrapText="1"/>
    </xf>
    <xf numFmtId="166" fontId="10" fillId="0" borderId="29" xfId="10" applyFont="1" applyBorder="1" applyAlignment="1">
      <alignment horizontal="left" vertical="top" wrapText="1"/>
    </xf>
    <xf numFmtId="166" fontId="10" fillId="0" borderId="30" xfId="10" applyFont="1" applyBorder="1" applyAlignment="1">
      <alignment horizontal="left" vertical="top" wrapText="1"/>
    </xf>
    <xf numFmtId="166" fontId="10" fillId="0" borderId="31" xfId="10" applyFont="1" applyBorder="1" applyAlignment="1">
      <alignment horizontal="left" vertical="top" wrapText="1"/>
    </xf>
    <xf numFmtId="166" fontId="1" fillId="0" borderId="32" xfId="10" applyBorder="1" applyAlignment="1" applyProtection="1">
      <alignment horizontal="left" vertical="top" wrapText="1"/>
      <protection locked="0"/>
    </xf>
    <xf numFmtId="167" fontId="5" fillId="0" borderId="43" xfId="0" applyNumberFormat="1" applyFont="1" applyBorder="1" applyAlignment="1" applyProtection="1">
      <alignment horizontal="left" vertical="top" wrapText="1" readingOrder="1"/>
      <protection locked="0"/>
    </xf>
    <xf numFmtId="166" fontId="0" fillId="0" borderId="42" xfId="0" applyBorder="1" applyAlignment="1" applyProtection="1">
      <alignment vertical="top" wrapText="1"/>
      <protection locked="0"/>
    </xf>
    <xf numFmtId="166" fontId="5" fillId="0" borderId="26" xfId="0" applyFont="1" applyBorder="1" applyAlignment="1" applyProtection="1">
      <alignment vertical="top" wrapText="1" readingOrder="1"/>
      <protection locked="0"/>
    </xf>
    <xf numFmtId="166" fontId="5" fillId="0" borderId="43" xfId="0" applyFont="1" applyBorder="1" applyAlignment="1" applyProtection="1">
      <alignment vertical="top" wrapText="1" readingOrder="1"/>
      <protection locked="0"/>
    </xf>
    <xf numFmtId="166" fontId="28" fillId="0" borderId="43" xfId="7" applyBorder="1" applyAlignment="1" applyProtection="1">
      <alignment vertical="top" wrapText="1" readingOrder="1"/>
      <protection locked="0"/>
    </xf>
    <xf numFmtId="166" fontId="0" fillId="0" borderId="44" xfId="0" applyBorder="1" applyAlignment="1" applyProtection="1">
      <alignment vertical="top" wrapText="1"/>
      <protection locked="0"/>
    </xf>
    <xf numFmtId="166" fontId="5" fillId="0" borderId="43" xfId="0" applyNumberFormat="1" applyFont="1" applyBorder="1" applyAlignment="1" applyProtection="1">
      <alignment horizontal="left" vertical="top" wrapText="1" readingOrder="1"/>
      <protection locked="0"/>
    </xf>
    <xf numFmtId="166" fontId="5" fillId="0" borderId="43" xfId="0" applyFont="1" applyBorder="1" applyAlignment="1" applyProtection="1">
      <alignment horizontal="left" vertical="top" wrapText="1" readingOrder="1"/>
      <protection locked="0"/>
    </xf>
    <xf numFmtId="166" fontId="7" fillId="2" borderId="43" xfId="0" applyFont="1" applyFill="1" applyBorder="1" applyAlignment="1" applyProtection="1">
      <alignment horizontal="left" vertical="center" wrapText="1" readingOrder="1"/>
      <protection locked="0"/>
    </xf>
  </cellXfs>
  <cellStyles count="11">
    <cellStyle name="Comma" xfId="1" builtinId="3"/>
    <cellStyle name="Currency" xfId="5" builtinId="4"/>
    <cellStyle name="Hyperlink" xfId="7" builtinId="8"/>
    <cellStyle name="Normal" xfId="0" builtinId="0" customBuiltin="1"/>
    <cellStyle name="Normal 2" xfId="2" xr:uid="{00000000-0005-0000-0000-000004000000}"/>
    <cellStyle name="Normal 3" xfId="3" xr:uid="{00000000-0005-0000-0000-000005000000}"/>
    <cellStyle name="Normal 4" xfId="6" xr:uid="{00000000-0005-0000-0000-000006000000}"/>
    <cellStyle name="Normal 5" xfId="8" xr:uid="{00000000-0005-0000-0000-000007000000}"/>
    <cellStyle name="Normal 6" xfId="9" xr:uid="{00000000-0005-0000-0000-000008000000}"/>
    <cellStyle name="Normal 7" xfId="10" xr:uid="{D25B059E-E940-402A-96B0-030107BA017D}"/>
    <cellStyle name="Percent" xfId="4" builtinId="5"/>
  </cellStyles>
  <dxfs count="80">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theme="1"/>
      </font>
      <fill>
        <patternFill>
          <bgColor theme="0"/>
        </patternFill>
      </fill>
    </dxf>
    <dxf>
      <font>
        <color theme="1"/>
      </font>
      <fill>
        <patternFill>
          <bgColor theme="0"/>
        </patternFill>
      </fill>
    </dxf>
    <dxf>
      <fill>
        <patternFill>
          <bgColor rgb="FFFFFF00"/>
        </patternFill>
      </fill>
    </dxf>
    <dxf>
      <font>
        <b/>
        <i val="0"/>
        <color theme="0"/>
      </font>
      <fill>
        <patternFill>
          <bgColor rgb="FF00B050"/>
        </patternFill>
      </fill>
    </dxf>
    <dxf>
      <font>
        <b/>
        <i val="0"/>
        <color theme="0"/>
      </font>
      <fill>
        <patternFill>
          <bgColor theme="7"/>
        </patternFill>
      </fill>
    </dxf>
    <dxf>
      <font>
        <b/>
        <i val="0"/>
        <color theme="0"/>
      </font>
      <fill>
        <patternFill>
          <bgColor rgb="FF7030A0"/>
        </patternFill>
      </fill>
    </dxf>
    <dxf>
      <font>
        <b/>
        <i val="0"/>
        <color theme="0"/>
      </font>
      <fill>
        <patternFill>
          <bgColor rgb="FFFF0000"/>
        </patternFill>
      </fill>
    </dxf>
    <dxf>
      <font>
        <b/>
        <i val="0"/>
        <color theme="0"/>
      </font>
      <fill>
        <patternFill>
          <bgColor theme="8"/>
        </patternFill>
      </fill>
    </dxf>
    <dxf>
      <font>
        <b/>
        <i val="0"/>
        <color theme="0"/>
      </font>
      <fill>
        <patternFill>
          <bgColor rgb="FF00B050"/>
        </patternFill>
      </fill>
    </dxf>
    <dxf>
      <font>
        <b/>
        <i val="0"/>
        <color theme="0"/>
      </font>
      <fill>
        <patternFill>
          <bgColor rgb="FF00B050"/>
        </patternFill>
      </fill>
    </dxf>
    <dxf>
      <font>
        <color theme="1"/>
      </font>
      <fill>
        <patternFill>
          <bgColor theme="0"/>
        </patternFill>
      </fill>
    </dxf>
    <dxf>
      <font>
        <color theme="1"/>
      </font>
      <fill>
        <patternFill>
          <bgColor theme="0"/>
        </patternFill>
      </fill>
    </dxf>
    <dxf>
      <fill>
        <patternFill>
          <bgColor rgb="FFFFFF00"/>
        </patternFill>
      </fill>
    </dxf>
    <dxf>
      <font>
        <b/>
        <i val="0"/>
        <color theme="0"/>
      </font>
      <fill>
        <patternFill>
          <bgColor rgb="FF00B050"/>
        </patternFill>
      </fill>
    </dxf>
    <dxf>
      <font>
        <b/>
        <i val="0"/>
        <color theme="0"/>
      </font>
      <fill>
        <patternFill>
          <bgColor theme="7"/>
        </patternFill>
      </fill>
    </dxf>
    <dxf>
      <font>
        <b/>
        <i val="0"/>
        <color theme="0"/>
      </font>
      <fill>
        <patternFill>
          <bgColor rgb="FF7030A0"/>
        </patternFill>
      </fill>
    </dxf>
    <dxf>
      <font>
        <b/>
        <i val="0"/>
        <color theme="0"/>
      </font>
      <fill>
        <patternFill>
          <bgColor rgb="FFFF0000"/>
        </patternFill>
      </fill>
    </dxf>
    <dxf>
      <font>
        <b/>
        <i val="0"/>
        <color theme="0"/>
      </font>
      <fill>
        <patternFill>
          <bgColor theme="8"/>
        </patternFill>
      </fill>
    </dxf>
    <dxf>
      <font>
        <b/>
        <i val="0"/>
        <color theme="0"/>
      </font>
      <fill>
        <patternFill>
          <bgColor rgb="FF00B050"/>
        </patternFill>
      </fill>
    </dxf>
    <dxf>
      <font>
        <b/>
        <i val="0"/>
        <color theme="0"/>
      </font>
      <fill>
        <patternFill>
          <bgColor rgb="FF00B050"/>
        </patternFill>
      </fill>
    </dxf>
    <dxf>
      <font>
        <color theme="1"/>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theme="0"/>
        </patternFill>
      </fill>
    </dxf>
    <dxf>
      <font>
        <color theme="1"/>
      </font>
      <fill>
        <patternFill>
          <bgColor theme="0"/>
        </patternFill>
      </fill>
    </dxf>
    <dxf>
      <fill>
        <patternFill>
          <bgColor rgb="FFFFFF00"/>
        </patternFill>
      </fill>
    </dxf>
    <dxf>
      <fill>
        <patternFill>
          <bgColor rgb="FFFFFF00"/>
        </patternFill>
      </fill>
    </dxf>
    <dxf>
      <fill>
        <patternFill>
          <bgColor rgb="FFFFFF00"/>
        </patternFill>
      </fill>
    </dxf>
    <dxf>
      <font>
        <b/>
        <i val="0"/>
        <color theme="0"/>
      </font>
      <fill>
        <patternFill>
          <bgColor rgb="FF00B050"/>
        </patternFill>
      </fill>
    </dxf>
    <dxf>
      <font>
        <b/>
        <i val="0"/>
        <color theme="0"/>
      </font>
      <fill>
        <patternFill>
          <bgColor theme="7"/>
        </patternFill>
      </fill>
    </dxf>
    <dxf>
      <font>
        <b/>
        <i val="0"/>
        <color theme="0"/>
      </font>
      <fill>
        <patternFill>
          <bgColor rgb="FF7030A0"/>
        </patternFill>
      </fill>
    </dxf>
    <dxf>
      <font>
        <b/>
        <i val="0"/>
        <color theme="0"/>
      </font>
      <fill>
        <patternFill>
          <bgColor rgb="FFFF0000"/>
        </patternFill>
      </fill>
    </dxf>
    <dxf>
      <font>
        <b/>
        <i val="0"/>
        <color theme="0"/>
      </font>
      <fill>
        <patternFill>
          <bgColor theme="8"/>
        </patternFill>
      </fill>
    </dxf>
    <dxf>
      <font>
        <b/>
        <i val="0"/>
        <color theme="0"/>
      </font>
      <fill>
        <patternFill>
          <bgColor rgb="FF00B050"/>
        </patternFill>
      </fill>
    </dxf>
    <dxf>
      <font>
        <b/>
        <i val="0"/>
        <color theme="0"/>
      </font>
      <fill>
        <patternFill>
          <bgColor rgb="FF00B050"/>
        </patternFill>
      </fill>
    </dxf>
    <dxf>
      <fill>
        <patternFill>
          <bgColor rgb="FFFFFF00"/>
        </patternFill>
      </fill>
    </dxf>
    <dxf>
      <fill>
        <patternFill>
          <bgColor rgb="FFFFFF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85A3B5"/>
      <rgbColor rgb="00D3D3D3"/>
      <rgbColor rgb="00008000"/>
      <rgbColor rgb="00FFFFFF"/>
      <rgbColor rgb="00800080"/>
      <rgbColor rgb="00FF0000"/>
      <rgbColor rgb="000000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1545394</xdr:colOff>
      <xdr:row>4</xdr:row>
      <xdr:rowOff>290947</xdr:rowOff>
    </xdr:from>
    <xdr:to>
      <xdr:col>3</xdr:col>
      <xdr:colOff>625503</xdr:colOff>
      <xdr:row>12</xdr:row>
      <xdr:rowOff>263237</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545394" y="2715492"/>
          <a:ext cx="4142906"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edconnect.net/"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firstname.lastname@university.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39"/>
  <sheetViews>
    <sheetView tabSelected="1" workbookViewId="0">
      <selection sqref="A1:E1"/>
    </sheetView>
  </sheetViews>
  <sheetFormatPr defaultColWidth="8.85546875" defaultRowHeight="12.75" x14ac:dyDescent="0.2"/>
  <cols>
    <col min="1" max="1" width="36.28515625" customWidth="1"/>
    <col min="2" max="2" width="29.7109375" bestFit="1" customWidth="1"/>
    <col min="3" max="3" width="10.140625" bestFit="1" customWidth="1"/>
    <col min="4" max="4" width="19.42578125" customWidth="1"/>
    <col min="5" max="5" width="18" customWidth="1"/>
    <col min="7" max="7" width="8.85546875" customWidth="1"/>
    <col min="8" max="8" width="8.42578125" hidden="1" customWidth="1"/>
    <col min="9" max="9" width="24.7109375" hidden="1" customWidth="1"/>
    <col min="10" max="11" width="0" hidden="1" customWidth="1"/>
  </cols>
  <sheetData>
    <row r="1" spans="1:11" ht="45" customHeight="1" x14ac:dyDescent="0.2">
      <c r="A1" s="118" t="s">
        <v>298</v>
      </c>
      <c r="B1" s="119"/>
      <c r="C1" s="119"/>
      <c r="D1" s="119"/>
      <c r="E1" s="120"/>
      <c r="H1" s="62" t="s">
        <v>292</v>
      </c>
    </row>
    <row r="2" spans="1:11" ht="52.5" customHeight="1" x14ac:dyDescent="0.2">
      <c r="A2" s="32" t="s">
        <v>256</v>
      </c>
      <c r="B2" s="112" t="str">
        <f>'Quarterly Report Data'!B5</f>
        <v>Project Title</v>
      </c>
      <c r="C2" s="112"/>
      <c r="D2" s="112"/>
      <c r="E2" s="113"/>
      <c r="H2" s="65" t="s">
        <v>294</v>
      </c>
      <c r="I2" t="s">
        <v>313</v>
      </c>
      <c r="J2" t="str">
        <f t="shared" ref="J2:J25" si="0">LEFT(RIGHT(I2,11),4)</f>
        <v>2023</v>
      </c>
      <c r="K2" s="67">
        <f t="shared" ref="K2:K25" si="1">J2+0</f>
        <v>2023</v>
      </c>
    </row>
    <row r="3" spans="1:11" ht="66" customHeight="1" x14ac:dyDescent="0.2">
      <c r="A3" s="42" t="s">
        <v>281</v>
      </c>
      <c r="B3" s="114" t="str">
        <f>'Quarterly Report Data'!B3</f>
        <v>DE-NE0009999</v>
      </c>
      <c r="C3" s="114"/>
      <c r="D3" s="114"/>
      <c r="E3" s="115"/>
      <c r="H3" s="65" t="s">
        <v>295</v>
      </c>
      <c r="I3" t="s">
        <v>314</v>
      </c>
      <c r="J3" t="str">
        <f t="shared" si="0"/>
        <v>2023</v>
      </c>
      <c r="K3" s="67">
        <f t="shared" si="1"/>
        <v>2023</v>
      </c>
    </row>
    <row r="4" spans="1:11" ht="27" customHeight="1" x14ac:dyDescent="0.2">
      <c r="A4" s="127"/>
      <c r="B4" s="128"/>
      <c r="C4" s="128"/>
      <c r="D4" s="128"/>
      <c r="E4" s="129"/>
      <c r="H4" s="65" t="s">
        <v>296</v>
      </c>
      <c r="I4" t="s">
        <v>315</v>
      </c>
      <c r="J4" t="str">
        <f t="shared" si="0"/>
        <v>2023</v>
      </c>
      <c r="K4" s="67">
        <f t="shared" si="1"/>
        <v>2023</v>
      </c>
    </row>
    <row r="5" spans="1:11" ht="27" customHeight="1" x14ac:dyDescent="0.2">
      <c r="A5" s="127"/>
      <c r="B5" s="128"/>
      <c r="C5" s="128"/>
      <c r="D5" s="128"/>
      <c r="E5" s="129"/>
      <c r="H5" s="65" t="s">
        <v>297</v>
      </c>
      <c r="I5" t="s">
        <v>316</v>
      </c>
      <c r="J5" t="str">
        <f t="shared" si="0"/>
        <v>2023</v>
      </c>
      <c r="K5" s="67">
        <f t="shared" si="1"/>
        <v>2023</v>
      </c>
    </row>
    <row r="6" spans="1:11" ht="27" customHeight="1" x14ac:dyDescent="0.2">
      <c r="A6" s="127"/>
      <c r="B6" s="128"/>
      <c r="C6" s="128"/>
      <c r="D6" s="128"/>
      <c r="E6" s="129"/>
      <c r="H6" s="65" t="s">
        <v>318</v>
      </c>
      <c r="I6" s="62" t="s">
        <v>322</v>
      </c>
      <c r="J6" t="str">
        <f t="shared" si="0"/>
        <v>2024</v>
      </c>
      <c r="K6" s="67">
        <f t="shared" si="1"/>
        <v>2024</v>
      </c>
    </row>
    <row r="7" spans="1:11" ht="27" customHeight="1" x14ac:dyDescent="0.2">
      <c r="A7" s="127"/>
      <c r="B7" s="128"/>
      <c r="C7" s="128"/>
      <c r="D7" s="128"/>
      <c r="E7" s="129"/>
      <c r="H7" s="65" t="s">
        <v>319</v>
      </c>
      <c r="I7" s="62" t="s">
        <v>323</v>
      </c>
      <c r="J7" t="str">
        <f t="shared" si="0"/>
        <v>2024</v>
      </c>
      <c r="K7" s="67">
        <f t="shared" si="1"/>
        <v>2024</v>
      </c>
    </row>
    <row r="8" spans="1:11" ht="27" customHeight="1" x14ac:dyDescent="0.2">
      <c r="A8" s="127"/>
      <c r="B8" s="128"/>
      <c r="C8" s="128"/>
      <c r="D8" s="128"/>
      <c r="E8" s="129"/>
      <c r="H8" s="65" t="s">
        <v>320</v>
      </c>
      <c r="I8" s="62" t="s">
        <v>324</v>
      </c>
      <c r="J8" t="str">
        <f t="shared" si="0"/>
        <v>2024</v>
      </c>
      <c r="K8" s="67">
        <f t="shared" si="1"/>
        <v>2024</v>
      </c>
    </row>
    <row r="9" spans="1:11" ht="27" customHeight="1" x14ac:dyDescent="0.2">
      <c r="A9" s="127"/>
      <c r="B9" s="128"/>
      <c r="C9" s="128"/>
      <c r="D9" s="128"/>
      <c r="E9" s="129"/>
      <c r="H9" s="65" t="s">
        <v>321</v>
      </c>
      <c r="I9" s="62" t="s">
        <v>325</v>
      </c>
      <c r="J9" t="str">
        <f t="shared" si="0"/>
        <v>2024</v>
      </c>
      <c r="K9" s="67">
        <f t="shared" si="1"/>
        <v>2024</v>
      </c>
    </row>
    <row r="10" spans="1:11" ht="27" customHeight="1" x14ac:dyDescent="0.2">
      <c r="A10" s="127"/>
      <c r="B10" s="128"/>
      <c r="C10" s="128"/>
      <c r="D10" s="128"/>
      <c r="E10" s="129"/>
      <c r="H10" s="65" t="s">
        <v>406</v>
      </c>
      <c r="I10" s="62" t="s">
        <v>410</v>
      </c>
      <c r="J10" t="str">
        <f t="shared" si="0"/>
        <v>2025</v>
      </c>
      <c r="K10" s="67">
        <f t="shared" si="1"/>
        <v>2025</v>
      </c>
    </row>
    <row r="11" spans="1:11" ht="27" customHeight="1" x14ac:dyDescent="0.2">
      <c r="A11" s="127"/>
      <c r="B11" s="128"/>
      <c r="C11" s="128"/>
      <c r="D11" s="128"/>
      <c r="E11" s="129"/>
      <c r="H11" s="65" t="s">
        <v>407</v>
      </c>
      <c r="I11" s="62" t="s">
        <v>411</v>
      </c>
      <c r="J11" t="str">
        <f t="shared" si="0"/>
        <v>2025</v>
      </c>
      <c r="K11" s="67">
        <f t="shared" si="1"/>
        <v>2025</v>
      </c>
    </row>
    <row r="12" spans="1:11" ht="27" customHeight="1" x14ac:dyDescent="0.2">
      <c r="A12" s="127"/>
      <c r="B12" s="128"/>
      <c r="C12" s="128"/>
      <c r="D12" s="128"/>
      <c r="E12" s="129"/>
      <c r="H12" s="65" t="s">
        <v>408</v>
      </c>
      <c r="I12" s="62" t="s">
        <v>412</v>
      </c>
      <c r="J12" t="str">
        <f t="shared" si="0"/>
        <v>2025</v>
      </c>
      <c r="K12" s="67">
        <f t="shared" si="1"/>
        <v>2025</v>
      </c>
    </row>
    <row r="13" spans="1:11" ht="27" customHeight="1" x14ac:dyDescent="0.2">
      <c r="A13" s="127"/>
      <c r="B13" s="128"/>
      <c r="C13" s="128"/>
      <c r="D13" s="128"/>
      <c r="E13" s="129"/>
      <c r="H13" s="65" t="s">
        <v>409</v>
      </c>
      <c r="I13" s="62" t="s">
        <v>413</v>
      </c>
      <c r="J13" t="str">
        <f t="shared" si="0"/>
        <v>2025</v>
      </c>
      <c r="K13" s="67">
        <f t="shared" si="1"/>
        <v>2025</v>
      </c>
    </row>
    <row r="14" spans="1:11" ht="27" customHeight="1" x14ac:dyDescent="0.2">
      <c r="A14" s="127"/>
      <c r="B14" s="128"/>
      <c r="C14" s="128"/>
      <c r="D14" s="128"/>
      <c r="E14" s="129"/>
      <c r="H14" s="65" t="s">
        <v>475</v>
      </c>
      <c r="I14" s="62" t="s">
        <v>493</v>
      </c>
      <c r="J14" t="str">
        <f t="shared" si="0"/>
        <v>2026</v>
      </c>
      <c r="K14" s="67">
        <f t="shared" si="1"/>
        <v>2026</v>
      </c>
    </row>
    <row r="15" spans="1:11" ht="27" customHeight="1" x14ac:dyDescent="0.2">
      <c r="A15" s="127"/>
      <c r="B15" s="128"/>
      <c r="C15" s="128"/>
      <c r="D15" s="128"/>
      <c r="E15" s="129"/>
      <c r="H15" s="65" t="s">
        <v>478</v>
      </c>
      <c r="I15" s="62" t="s">
        <v>494</v>
      </c>
      <c r="J15" t="str">
        <f t="shared" si="0"/>
        <v>2026</v>
      </c>
      <c r="K15" s="67">
        <f t="shared" si="1"/>
        <v>2026</v>
      </c>
    </row>
    <row r="16" spans="1:11" ht="45.75" customHeight="1" x14ac:dyDescent="0.2">
      <c r="A16" s="124" t="s">
        <v>1149</v>
      </c>
      <c r="B16" s="125"/>
      <c r="C16" s="125"/>
      <c r="D16" s="125"/>
      <c r="E16" s="126"/>
      <c r="H16" s="65" t="s">
        <v>481</v>
      </c>
      <c r="I16" s="62" t="s">
        <v>495</v>
      </c>
      <c r="J16" t="str">
        <f t="shared" si="0"/>
        <v>2026</v>
      </c>
      <c r="K16" s="67">
        <f t="shared" si="1"/>
        <v>2026</v>
      </c>
    </row>
    <row r="17" spans="1:11" ht="15" x14ac:dyDescent="0.25">
      <c r="A17" s="27" t="s">
        <v>47</v>
      </c>
      <c r="B17" s="14" t="s">
        <v>278</v>
      </c>
      <c r="C17" s="123" t="s">
        <v>39</v>
      </c>
      <c r="D17" s="123"/>
      <c r="E17" s="16">
        <v>45412</v>
      </c>
      <c r="H17" s="65" t="s">
        <v>484</v>
      </c>
      <c r="I17" s="62" t="s">
        <v>496</v>
      </c>
      <c r="J17" t="str">
        <f t="shared" si="0"/>
        <v>2026</v>
      </c>
      <c r="K17" s="67">
        <f t="shared" si="1"/>
        <v>2026</v>
      </c>
    </row>
    <row r="18" spans="1:11" ht="15" x14ac:dyDescent="0.25">
      <c r="A18" s="29" t="s">
        <v>40</v>
      </c>
      <c r="B18" s="47"/>
      <c r="C18" s="123" t="s">
        <v>277</v>
      </c>
      <c r="D18" s="123"/>
      <c r="E18" s="15" t="s">
        <v>319</v>
      </c>
      <c r="H18" s="65" t="s">
        <v>502</v>
      </c>
      <c r="I18" s="62" t="s">
        <v>524</v>
      </c>
      <c r="J18" t="str">
        <f t="shared" si="0"/>
        <v>2027</v>
      </c>
      <c r="K18" s="67">
        <f t="shared" si="1"/>
        <v>2027</v>
      </c>
    </row>
    <row r="19" spans="1:11" ht="5.0999999999999996" customHeight="1" x14ac:dyDescent="0.2">
      <c r="A19" s="30"/>
      <c r="B19" s="7"/>
      <c r="C19" s="7"/>
      <c r="D19" s="7"/>
      <c r="E19" s="8"/>
      <c r="H19" s="65" t="s">
        <v>505</v>
      </c>
      <c r="I19" s="62" t="s">
        <v>525</v>
      </c>
      <c r="J19" t="str">
        <f t="shared" si="0"/>
        <v>2027</v>
      </c>
      <c r="K19" s="67">
        <f t="shared" si="1"/>
        <v>2027</v>
      </c>
    </row>
    <row r="20" spans="1:11" ht="15" x14ac:dyDescent="0.25">
      <c r="A20" s="27" t="s">
        <v>35</v>
      </c>
      <c r="B20" s="48" t="str">
        <f>'Quarterly Report Data'!B7&amp;" "&amp;'Quarterly Report Data'!B8</f>
        <v>Firstname Lastname</v>
      </c>
      <c r="C20" s="29" t="s">
        <v>37</v>
      </c>
      <c r="D20" s="130" t="str">
        <f>'Quarterly Report Data'!B9</f>
        <v>firstname.lastname@university.edu</v>
      </c>
      <c r="E20" s="122"/>
      <c r="H20" s="65" t="s">
        <v>508</v>
      </c>
      <c r="I20" s="62" t="s">
        <v>526</v>
      </c>
      <c r="J20" t="str">
        <f t="shared" si="0"/>
        <v>2027</v>
      </c>
      <c r="K20" s="67">
        <f t="shared" si="1"/>
        <v>2027</v>
      </c>
    </row>
    <row r="21" spans="1:11" ht="15" x14ac:dyDescent="0.25">
      <c r="A21" s="27" t="s">
        <v>36</v>
      </c>
      <c r="B21" s="48"/>
      <c r="C21" s="29" t="s">
        <v>38</v>
      </c>
      <c r="D21" s="130" t="str">
        <f>'Quarterly Report Data'!B10</f>
        <v>301-867-5309</v>
      </c>
      <c r="E21" s="122"/>
      <c r="H21" s="65" t="s">
        <v>511</v>
      </c>
      <c r="I21" s="62" t="s">
        <v>527</v>
      </c>
      <c r="J21" t="str">
        <f t="shared" si="0"/>
        <v>2027</v>
      </c>
      <c r="K21" s="67">
        <f t="shared" si="1"/>
        <v>2027</v>
      </c>
    </row>
    <row r="22" spans="1:11" ht="5.0999999999999996" customHeight="1" x14ac:dyDescent="0.2">
      <c r="A22" s="9"/>
      <c r="B22" s="10"/>
      <c r="C22" s="10"/>
      <c r="D22" s="10"/>
      <c r="E22" s="11"/>
      <c r="H22" s="65" t="s">
        <v>514</v>
      </c>
      <c r="I22" s="62" t="s">
        <v>528</v>
      </c>
      <c r="J22" t="str">
        <f t="shared" si="0"/>
        <v>2028</v>
      </c>
      <c r="K22" s="67">
        <f t="shared" si="1"/>
        <v>2028</v>
      </c>
    </row>
    <row r="23" spans="1:11" ht="15" x14ac:dyDescent="0.25">
      <c r="A23" s="27" t="s">
        <v>48</v>
      </c>
      <c r="B23" s="48"/>
      <c r="C23" s="29" t="s">
        <v>49</v>
      </c>
      <c r="D23" s="121"/>
      <c r="E23" s="122"/>
      <c r="H23" s="65" t="s">
        <v>517</v>
      </c>
      <c r="I23" s="62" t="s">
        <v>529</v>
      </c>
      <c r="J23" t="str">
        <f t="shared" si="0"/>
        <v>2028</v>
      </c>
      <c r="K23" s="67">
        <f t="shared" si="1"/>
        <v>2028</v>
      </c>
    </row>
    <row r="24" spans="1:11" ht="15" x14ac:dyDescent="0.25">
      <c r="A24" s="27" t="s">
        <v>51</v>
      </c>
      <c r="B24" s="48"/>
      <c r="C24" s="29" t="s">
        <v>50</v>
      </c>
      <c r="D24" s="130"/>
      <c r="E24" s="122"/>
      <c r="H24" s="65" t="s">
        <v>520</v>
      </c>
      <c r="I24" s="62" t="s">
        <v>530</v>
      </c>
      <c r="J24" t="str">
        <f t="shared" si="0"/>
        <v>2028</v>
      </c>
      <c r="K24" s="67">
        <f t="shared" si="1"/>
        <v>2028</v>
      </c>
    </row>
    <row r="25" spans="1:11" ht="5.0999999999999996" customHeight="1" x14ac:dyDescent="0.2">
      <c r="A25" s="9"/>
      <c r="B25" s="10"/>
      <c r="C25" s="10"/>
      <c r="D25" s="10"/>
      <c r="E25" s="11"/>
      <c r="H25" s="65" t="s">
        <v>523</v>
      </c>
      <c r="I25" s="62" t="s">
        <v>531</v>
      </c>
      <c r="J25" t="str">
        <f t="shared" si="0"/>
        <v>2028</v>
      </c>
      <c r="K25" s="67">
        <f t="shared" si="1"/>
        <v>2028</v>
      </c>
    </row>
    <row r="26" spans="1:11" ht="15" x14ac:dyDescent="0.2">
      <c r="A26" s="31" t="s">
        <v>41</v>
      </c>
      <c r="B26" s="130"/>
      <c r="C26" s="130"/>
      <c r="D26" s="130"/>
      <c r="E26" s="122"/>
      <c r="H26" s="65" t="s">
        <v>1116</v>
      </c>
      <c r="I26" s="62" t="s">
        <v>1120</v>
      </c>
      <c r="J26" t="str">
        <f t="shared" ref="J26:J33" si="2">LEFT(RIGHT(I26,11),4)</f>
        <v>2029</v>
      </c>
      <c r="K26" s="67">
        <f t="shared" ref="K26:K33" si="3">J26+0</f>
        <v>2029</v>
      </c>
    </row>
    <row r="27" spans="1:11" ht="15" x14ac:dyDescent="0.2">
      <c r="A27" s="31" t="s">
        <v>67</v>
      </c>
      <c r="B27" s="130"/>
      <c r="C27" s="130"/>
      <c r="D27" s="130"/>
      <c r="E27" s="122"/>
      <c r="H27" s="65" t="s">
        <v>1117</v>
      </c>
      <c r="I27" s="62" t="s">
        <v>1121</v>
      </c>
      <c r="J27" t="str">
        <f t="shared" si="2"/>
        <v>2029</v>
      </c>
      <c r="K27" s="67">
        <f t="shared" si="3"/>
        <v>2029</v>
      </c>
    </row>
    <row r="28" spans="1:11" ht="15" x14ac:dyDescent="0.25">
      <c r="A28" s="27" t="s">
        <v>42</v>
      </c>
      <c r="B28" s="116">
        <f>'Quarterly Report Data'!B14:C14</f>
        <v>44835.25</v>
      </c>
      <c r="C28" s="116"/>
      <c r="D28" s="116"/>
      <c r="E28" s="117"/>
      <c r="H28" s="65" t="s">
        <v>1118</v>
      </c>
      <c r="I28" s="62" t="s">
        <v>1122</v>
      </c>
      <c r="J28" t="str">
        <f t="shared" si="2"/>
        <v>2029</v>
      </c>
      <c r="K28" s="67">
        <f t="shared" si="3"/>
        <v>2029</v>
      </c>
    </row>
    <row r="29" spans="1:11" ht="15" x14ac:dyDescent="0.25">
      <c r="A29" s="27" t="s">
        <v>43</v>
      </c>
      <c r="B29" s="116">
        <f>IF('Quarterly Report Data'!B16:C16="",'Quarterly Report Data'!B15:C15,'Quarterly Report Data'!B16:C16)</f>
        <v>45930.25</v>
      </c>
      <c r="C29" s="116"/>
      <c r="D29" s="116"/>
      <c r="E29" s="117"/>
      <c r="H29" s="65" t="s">
        <v>1119</v>
      </c>
      <c r="I29" s="62" t="s">
        <v>1123</v>
      </c>
      <c r="J29" t="str">
        <f t="shared" si="2"/>
        <v>2029</v>
      </c>
      <c r="K29" s="67">
        <f t="shared" si="3"/>
        <v>2029</v>
      </c>
    </row>
    <row r="30" spans="1:11" ht="5.0999999999999996" customHeight="1" x14ac:dyDescent="0.2">
      <c r="A30" s="9"/>
      <c r="B30" s="10"/>
      <c r="C30" s="10"/>
      <c r="D30" s="10"/>
      <c r="E30" s="11"/>
      <c r="H30" s="65" t="s">
        <v>1133</v>
      </c>
      <c r="I30" s="62" t="s">
        <v>1136</v>
      </c>
      <c r="J30" t="str">
        <f t="shared" si="2"/>
        <v>2030</v>
      </c>
      <c r="K30" s="67">
        <f t="shared" si="3"/>
        <v>2030</v>
      </c>
    </row>
    <row r="31" spans="1:11" x14ac:dyDescent="0.2">
      <c r="A31" s="142" t="s">
        <v>44</v>
      </c>
      <c r="B31" s="133"/>
      <c r="C31" s="133"/>
      <c r="D31" s="133"/>
      <c r="E31" s="134"/>
      <c r="H31" s="65" t="s">
        <v>1134</v>
      </c>
      <c r="I31" s="62" t="s">
        <v>1137</v>
      </c>
      <c r="J31" t="str">
        <f t="shared" si="2"/>
        <v>2030</v>
      </c>
      <c r="K31" s="67">
        <f t="shared" si="3"/>
        <v>2030</v>
      </c>
    </row>
    <row r="32" spans="1:11" x14ac:dyDescent="0.2">
      <c r="A32" s="142"/>
      <c r="B32" s="133"/>
      <c r="C32" s="133"/>
      <c r="D32" s="133"/>
      <c r="E32" s="134"/>
      <c r="H32" s="65" t="s">
        <v>1135</v>
      </c>
      <c r="I32" s="62" t="s">
        <v>1138</v>
      </c>
      <c r="J32" t="str">
        <f t="shared" si="2"/>
        <v>2030</v>
      </c>
      <c r="K32" s="67">
        <f t="shared" si="3"/>
        <v>2030</v>
      </c>
    </row>
    <row r="33" spans="1:11" ht="28.5" customHeight="1" thickBot="1" x14ac:dyDescent="0.25">
      <c r="A33" s="143"/>
      <c r="B33" s="135"/>
      <c r="C33" s="135"/>
      <c r="D33" s="135"/>
      <c r="E33" s="136"/>
      <c r="H33" s="65" t="s">
        <v>1132</v>
      </c>
      <c r="I33" s="62" t="s">
        <v>1139</v>
      </c>
      <c r="J33" t="str">
        <f t="shared" si="2"/>
        <v>2030</v>
      </c>
      <c r="K33" s="67">
        <f t="shared" si="3"/>
        <v>2030</v>
      </c>
    </row>
    <row r="34" spans="1:11" ht="26.25" customHeight="1" x14ac:dyDescent="0.2">
      <c r="A34" s="87" t="s">
        <v>498</v>
      </c>
      <c r="B34" s="144" t="s">
        <v>497</v>
      </c>
      <c r="C34" s="145"/>
      <c r="D34" s="145"/>
      <c r="E34" s="146"/>
    </row>
    <row r="35" spans="1:11" ht="26.25" customHeight="1" x14ac:dyDescent="0.2">
      <c r="A35" s="89" t="s">
        <v>499</v>
      </c>
      <c r="B35" s="147" t="str">
        <f>"INRREPORTS@INL.GOV; psdrept@id.doe.gov; neup@id.doe.gov; neupawards@alleghenyst.com; "&amp;VLOOKUP(B39,FedMgr!$A:$D,4,0)&amp;"; "&amp;VLOOKUP(B39,FedMgr!$F:$H,3,0)</f>
        <v>INRREPORTS@INL.GOV; psdrept@id.doe.gov; neup@id.doe.gov; neupawards@alleghenyst.com; Federal Manager; DOE-ID TPO</v>
      </c>
      <c r="C35" s="147"/>
      <c r="D35" s="147"/>
      <c r="E35" s="148"/>
    </row>
    <row r="36" spans="1:11" ht="26.25" customHeight="1" thickBot="1" x14ac:dyDescent="0.25">
      <c r="A36" s="88" t="str">
        <f>"Message Subject Line:"</f>
        <v>Message Subject Line:</v>
      </c>
      <c r="B36" s="149" t="str">
        <f>B3&amp;", "&amp;A16&amp;"."</f>
        <v>DE-NE0009999, Mid-Year Report (October-March).</v>
      </c>
      <c r="C36" s="149"/>
      <c r="D36" s="149"/>
      <c r="E36" s="150"/>
    </row>
    <row r="37" spans="1:11" ht="15" x14ac:dyDescent="0.25">
      <c r="A37" s="137" t="s">
        <v>66</v>
      </c>
      <c r="B37" s="138"/>
      <c r="C37" s="138"/>
      <c r="D37" s="138"/>
      <c r="E37" s="139"/>
    </row>
    <row r="38" spans="1:11" ht="15" x14ac:dyDescent="0.25">
      <c r="A38" s="27" t="s">
        <v>46</v>
      </c>
      <c r="B38" s="140" t="str">
        <f>'Quarterly Report Data'!B1</f>
        <v>22-#####</v>
      </c>
      <c r="C38" s="140"/>
      <c r="D38" s="140"/>
      <c r="E38" s="141"/>
    </row>
    <row r="39" spans="1:11" ht="15.75" thickBot="1" x14ac:dyDescent="0.3">
      <c r="A39" s="28" t="s">
        <v>45</v>
      </c>
      <c r="B39" s="131" t="str">
        <f>'Quarterly Report Data'!B2</f>
        <v>WP #</v>
      </c>
      <c r="C39" s="131"/>
      <c r="D39" s="131"/>
      <c r="E39" s="132"/>
    </row>
  </sheetData>
  <sheetProtection formatCells="0" formatRows="0"/>
  <mergeCells count="34">
    <mergeCell ref="A9:E9"/>
    <mergeCell ref="A10:E10"/>
    <mergeCell ref="A4:E4"/>
    <mergeCell ref="A5:E5"/>
    <mergeCell ref="A6:E6"/>
    <mergeCell ref="A7:E7"/>
    <mergeCell ref="A8:E8"/>
    <mergeCell ref="B39:E39"/>
    <mergeCell ref="B27:E27"/>
    <mergeCell ref="D24:E24"/>
    <mergeCell ref="B31:E33"/>
    <mergeCell ref="A37:E37"/>
    <mergeCell ref="B38:E38"/>
    <mergeCell ref="A31:A33"/>
    <mergeCell ref="B26:E26"/>
    <mergeCell ref="B34:E34"/>
    <mergeCell ref="B35:E35"/>
    <mergeCell ref="B36:E36"/>
    <mergeCell ref="B2:E2"/>
    <mergeCell ref="B3:E3"/>
    <mergeCell ref="B28:E28"/>
    <mergeCell ref="B29:E29"/>
    <mergeCell ref="A1:E1"/>
    <mergeCell ref="D23:E23"/>
    <mergeCell ref="C17:D17"/>
    <mergeCell ref="C18:D18"/>
    <mergeCell ref="A16:E16"/>
    <mergeCell ref="A15:E15"/>
    <mergeCell ref="D20:E20"/>
    <mergeCell ref="D21:E21"/>
    <mergeCell ref="A14:E14"/>
    <mergeCell ref="A11:E11"/>
    <mergeCell ref="A12:E12"/>
    <mergeCell ref="A13:E13"/>
  </mergeCells>
  <dataValidations count="1">
    <dataValidation type="list" allowBlank="1" showInputMessage="1" showErrorMessage="1" errorTitle="Invalid Entry" error="Please select from the drop down list." sqref="E18" xr:uid="{00000000-0002-0000-0000-000000000000}">
      <formula1>$H$2:$H$25</formula1>
    </dataValidation>
  </dataValidations>
  <hyperlinks>
    <hyperlink ref="B34" r:id="rId1" xr:uid="{54FBBD40-BA6F-4B30-BC7A-F068B35110A9}"/>
  </hyperlinks>
  <pageMargins left="0.7" right="0.7" top="0.75" bottom="0.75" header="0.3" footer="0.3"/>
  <pageSetup scale="8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237"/>
  <sheetViews>
    <sheetView workbookViewId="0"/>
  </sheetViews>
  <sheetFormatPr defaultColWidth="8.85546875" defaultRowHeight="12.75" x14ac:dyDescent="0.2"/>
  <cols>
    <col min="1" max="1" width="26" customWidth="1"/>
    <col min="2" max="2" width="41.140625" customWidth="1"/>
    <col min="3" max="3" width="21.85546875" customWidth="1"/>
    <col min="4" max="4" width="34.28515625" customWidth="1"/>
    <col min="5" max="5" width="8.5703125" bestFit="1" customWidth="1"/>
    <col min="6" max="6" width="26" customWidth="1"/>
    <col min="7" max="7" width="21.85546875" style="97" customWidth="1"/>
    <col min="8" max="8" width="18.85546875" style="96" bestFit="1" customWidth="1"/>
    <col min="9" max="9" width="10.140625" bestFit="1" customWidth="1"/>
    <col min="11" max="11" width="23.28515625" customWidth="1"/>
    <col min="12" max="12" width="9.85546875" customWidth="1"/>
    <col min="13" max="13" width="59.7109375" customWidth="1"/>
    <col min="257" max="257" width="26" customWidth="1"/>
    <col min="258" max="258" width="41.140625" customWidth="1"/>
    <col min="259" max="259" width="21.85546875" customWidth="1"/>
    <col min="260" max="260" width="34.28515625" customWidth="1"/>
    <col min="261" max="261" width="8.5703125" bestFit="1" customWidth="1"/>
    <col min="262" max="262" width="26" customWidth="1"/>
    <col min="263" max="263" width="21.85546875" customWidth="1"/>
    <col min="264" max="264" width="18.85546875" bestFit="1" customWidth="1"/>
    <col min="265" max="265" width="10.140625" bestFit="1" customWidth="1"/>
    <col min="267" max="267" width="23.28515625" customWidth="1"/>
    <col min="268" max="268" width="9.85546875" customWidth="1"/>
    <col min="269" max="269" width="59.7109375" customWidth="1"/>
    <col min="513" max="513" width="26" customWidth="1"/>
    <col min="514" max="514" width="41.140625" customWidth="1"/>
    <col min="515" max="515" width="21.85546875" customWidth="1"/>
    <col min="516" max="516" width="34.28515625" customWidth="1"/>
    <col min="517" max="517" width="8.5703125" bestFit="1" customWidth="1"/>
    <col min="518" max="518" width="26" customWidth="1"/>
    <col min="519" max="519" width="21.85546875" customWidth="1"/>
    <col min="520" max="520" width="18.85546875" bestFit="1" customWidth="1"/>
    <col min="521" max="521" width="10.140625" bestFit="1" customWidth="1"/>
    <col min="523" max="523" width="23.28515625" customWidth="1"/>
    <col min="524" max="524" width="9.85546875" customWidth="1"/>
    <col min="525" max="525" width="59.7109375" customWidth="1"/>
    <col min="769" max="769" width="26" customWidth="1"/>
    <col min="770" max="770" width="41.140625" customWidth="1"/>
    <col min="771" max="771" width="21.85546875" customWidth="1"/>
    <col min="772" max="772" width="34.28515625" customWidth="1"/>
    <col min="773" max="773" width="8.5703125" bestFit="1" customWidth="1"/>
    <col min="774" max="774" width="26" customWidth="1"/>
    <col min="775" max="775" width="21.85546875" customWidth="1"/>
    <col min="776" max="776" width="18.85546875" bestFit="1" customWidth="1"/>
    <col min="777" max="777" width="10.140625" bestFit="1" customWidth="1"/>
    <col min="779" max="779" width="23.28515625" customWidth="1"/>
    <col min="780" max="780" width="9.85546875" customWidth="1"/>
    <col min="781" max="781" width="59.7109375" customWidth="1"/>
    <col min="1025" max="1025" width="26" customWidth="1"/>
    <col min="1026" max="1026" width="41.140625" customWidth="1"/>
    <col min="1027" max="1027" width="21.85546875" customWidth="1"/>
    <col min="1028" max="1028" width="34.28515625" customWidth="1"/>
    <col min="1029" max="1029" width="8.5703125" bestFit="1" customWidth="1"/>
    <col min="1030" max="1030" width="26" customWidth="1"/>
    <col min="1031" max="1031" width="21.85546875" customWidth="1"/>
    <col min="1032" max="1032" width="18.85546875" bestFit="1" customWidth="1"/>
    <col min="1033" max="1033" width="10.140625" bestFit="1" customWidth="1"/>
    <col min="1035" max="1035" width="23.28515625" customWidth="1"/>
    <col min="1036" max="1036" width="9.85546875" customWidth="1"/>
    <col min="1037" max="1037" width="59.7109375" customWidth="1"/>
    <col min="1281" max="1281" width="26" customWidth="1"/>
    <col min="1282" max="1282" width="41.140625" customWidth="1"/>
    <col min="1283" max="1283" width="21.85546875" customWidth="1"/>
    <col min="1284" max="1284" width="34.28515625" customWidth="1"/>
    <col min="1285" max="1285" width="8.5703125" bestFit="1" customWidth="1"/>
    <col min="1286" max="1286" width="26" customWidth="1"/>
    <col min="1287" max="1287" width="21.85546875" customWidth="1"/>
    <col min="1288" max="1288" width="18.85546875" bestFit="1" customWidth="1"/>
    <col min="1289" max="1289" width="10.140625" bestFit="1" customWidth="1"/>
    <col min="1291" max="1291" width="23.28515625" customWidth="1"/>
    <col min="1292" max="1292" width="9.85546875" customWidth="1"/>
    <col min="1293" max="1293" width="59.7109375" customWidth="1"/>
    <col min="1537" max="1537" width="26" customWidth="1"/>
    <col min="1538" max="1538" width="41.140625" customWidth="1"/>
    <col min="1539" max="1539" width="21.85546875" customWidth="1"/>
    <col min="1540" max="1540" width="34.28515625" customWidth="1"/>
    <col min="1541" max="1541" width="8.5703125" bestFit="1" customWidth="1"/>
    <col min="1542" max="1542" width="26" customWidth="1"/>
    <col min="1543" max="1543" width="21.85546875" customWidth="1"/>
    <col min="1544" max="1544" width="18.85546875" bestFit="1" customWidth="1"/>
    <col min="1545" max="1545" width="10.140625" bestFit="1" customWidth="1"/>
    <col min="1547" max="1547" width="23.28515625" customWidth="1"/>
    <col min="1548" max="1548" width="9.85546875" customWidth="1"/>
    <col min="1549" max="1549" width="59.7109375" customWidth="1"/>
    <col min="1793" max="1793" width="26" customWidth="1"/>
    <col min="1794" max="1794" width="41.140625" customWidth="1"/>
    <col min="1795" max="1795" width="21.85546875" customWidth="1"/>
    <col min="1796" max="1796" width="34.28515625" customWidth="1"/>
    <col min="1797" max="1797" width="8.5703125" bestFit="1" customWidth="1"/>
    <col min="1798" max="1798" width="26" customWidth="1"/>
    <col min="1799" max="1799" width="21.85546875" customWidth="1"/>
    <col min="1800" max="1800" width="18.85546875" bestFit="1" customWidth="1"/>
    <col min="1801" max="1801" width="10.140625" bestFit="1" customWidth="1"/>
    <col min="1803" max="1803" width="23.28515625" customWidth="1"/>
    <col min="1804" max="1804" width="9.85546875" customWidth="1"/>
    <col min="1805" max="1805" width="59.7109375" customWidth="1"/>
    <col min="2049" max="2049" width="26" customWidth="1"/>
    <col min="2050" max="2050" width="41.140625" customWidth="1"/>
    <col min="2051" max="2051" width="21.85546875" customWidth="1"/>
    <col min="2052" max="2052" width="34.28515625" customWidth="1"/>
    <col min="2053" max="2053" width="8.5703125" bestFit="1" customWidth="1"/>
    <col min="2054" max="2054" width="26" customWidth="1"/>
    <col min="2055" max="2055" width="21.85546875" customWidth="1"/>
    <col min="2056" max="2056" width="18.85546875" bestFit="1" customWidth="1"/>
    <col min="2057" max="2057" width="10.140625" bestFit="1" customWidth="1"/>
    <col min="2059" max="2059" width="23.28515625" customWidth="1"/>
    <col min="2060" max="2060" width="9.85546875" customWidth="1"/>
    <col min="2061" max="2061" width="59.7109375" customWidth="1"/>
    <col min="2305" max="2305" width="26" customWidth="1"/>
    <col min="2306" max="2306" width="41.140625" customWidth="1"/>
    <col min="2307" max="2307" width="21.85546875" customWidth="1"/>
    <col min="2308" max="2308" width="34.28515625" customWidth="1"/>
    <col min="2309" max="2309" width="8.5703125" bestFit="1" customWidth="1"/>
    <col min="2310" max="2310" width="26" customWidth="1"/>
    <col min="2311" max="2311" width="21.85546875" customWidth="1"/>
    <col min="2312" max="2312" width="18.85546875" bestFit="1" customWidth="1"/>
    <col min="2313" max="2313" width="10.140625" bestFit="1" customWidth="1"/>
    <col min="2315" max="2315" width="23.28515625" customWidth="1"/>
    <col min="2316" max="2316" width="9.85546875" customWidth="1"/>
    <col min="2317" max="2317" width="59.7109375" customWidth="1"/>
    <col min="2561" max="2561" width="26" customWidth="1"/>
    <col min="2562" max="2562" width="41.140625" customWidth="1"/>
    <col min="2563" max="2563" width="21.85546875" customWidth="1"/>
    <col min="2564" max="2564" width="34.28515625" customWidth="1"/>
    <col min="2565" max="2565" width="8.5703125" bestFit="1" customWidth="1"/>
    <col min="2566" max="2566" width="26" customWidth="1"/>
    <col min="2567" max="2567" width="21.85546875" customWidth="1"/>
    <col min="2568" max="2568" width="18.85546875" bestFit="1" customWidth="1"/>
    <col min="2569" max="2569" width="10.140625" bestFit="1" customWidth="1"/>
    <col min="2571" max="2571" width="23.28515625" customWidth="1"/>
    <col min="2572" max="2572" width="9.85546875" customWidth="1"/>
    <col min="2573" max="2573" width="59.7109375" customWidth="1"/>
    <col min="2817" max="2817" width="26" customWidth="1"/>
    <col min="2818" max="2818" width="41.140625" customWidth="1"/>
    <col min="2819" max="2819" width="21.85546875" customWidth="1"/>
    <col min="2820" max="2820" width="34.28515625" customWidth="1"/>
    <col min="2821" max="2821" width="8.5703125" bestFit="1" customWidth="1"/>
    <col min="2822" max="2822" width="26" customWidth="1"/>
    <col min="2823" max="2823" width="21.85546875" customWidth="1"/>
    <col min="2824" max="2824" width="18.85546875" bestFit="1" customWidth="1"/>
    <col min="2825" max="2825" width="10.140625" bestFit="1" customWidth="1"/>
    <col min="2827" max="2827" width="23.28515625" customWidth="1"/>
    <col min="2828" max="2828" width="9.85546875" customWidth="1"/>
    <col min="2829" max="2829" width="59.7109375" customWidth="1"/>
    <col min="3073" max="3073" width="26" customWidth="1"/>
    <col min="3074" max="3074" width="41.140625" customWidth="1"/>
    <col min="3075" max="3075" width="21.85546875" customWidth="1"/>
    <col min="3076" max="3076" width="34.28515625" customWidth="1"/>
    <col min="3077" max="3077" width="8.5703125" bestFit="1" customWidth="1"/>
    <col min="3078" max="3078" width="26" customWidth="1"/>
    <col min="3079" max="3079" width="21.85546875" customWidth="1"/>
    <col min="3080" max="3080" width="18.85546875" bestFit="1" customWidth="1"/>
    <col min="3081" max="3081" width="10.140625" bestFit="1" customWidth="1"/>
    <col min="3083" max="3083" width="23.28515625" customWidth="1"/>
    <col min="3084" max="3084" width="9.85546875" customWidth="1"/>
    <col min="3085" max="3085" width="59.7109375" customWidth="1"/>
    <col min="3329" max="3329" width="26" customWidth="1"/>
    <col min="3330" max="3330" width="41.140625" customWidth="1"/>
    <col min="3331" max="3331" width="21.85546875" customWidth="1"/>
    <col min="3332" max="3332" width="34.28515625" customWidth="1"/>
    <col min="3333" max="3333" width="8.5703125" bestFit="1" customWidth="1"/>
    <col min="3334" max="3334" width="26" customWidth="1"/>
    <col min="3335" max="3335" width="21.85546875" customWidth="1"/>
    <col min="3336" max="3336" width="18.85546875" bestFit="1" customWidth="1"/>
    <col min="3337" max="3337" width="10.140625" bestFit="1" customWidth="1"/>
    <col min="3339" max="3339" width="23.28515625" customWidth="1"/>
    <col min="3340" max="3340" width="9.85546875" customWidth="1"/>
    <col min="3341" max="3341" width="59.7109375" customWidth="1"/>
    <col min="3585" max="3585" width="26" customWidth="1"/>
    <col min="3586" max="3586" width="41.140625" customWidth="1"/>
    <col min="3587" max="3587" width="21.85546875" customWidth="1"/>
    <col min="3588" max="3588" width="34.28515625" customWidth="1"/>
    <col min="3589" max="3589" width="8.5703125" bestFit="1" customWidth="1"/>
    <col min="3590" max="3590" width="26" customWidth="1"/>
    <col min="3591" max="3591" width="21.85546875" customWidth="1"/>
    <col min="3592" max="3592" width="18.85546875" bestFit="1" customWidth="1"/>
    <col min="3593" max="3593" width="10.140625" bestFit="1" customWidth="1"/>
    <col min="3595" max="3595" width="23.28515625" customWidth="1"/>
    <col min="3596" max="3596" width="9.85546875" customWidth="1"/>
    <col min="3597" max="3597" width="59.7109375" customWidth="1"/>
    <col min="3841" max="3841" width="26" customWidth="1"/>
    <col min="3842" max="3842" width="41.140625" customWidth="1"/>
    <col min="3843" max="3843" width="21.85546875" customWidth="1"/>
    <col min="3844" max="3844" width="34.28515625" customWidth="1"/>
    <col min="3845" max="3845" width="8.5703125" bestFit="1" customWidth="1"/>
    <col min="3846" max="3846" width="26" customWidth="1"/>
    <col min="3847" max="3847" width="21.85546875" customWidth="1"/>
    <col min="3848" max="3848" width="18.85546875" bestFit="1" customWidth="1"/>
    <col min="3849" max="3849" width="10.140625" bestFit="1" customWidth="1"/>
    <col min="3851" max="3851" width="23.28515625" customWidth="1"/>
    <col min="3852" max="3852" width="9.85546875" customWidth="1"/>
    <col min="3853" max="3853" width="59.7109375" customWidth="1"/>
    <col min="4097" max="4097" width="26" customWidth="1"/>
    <col min="4098" max="4098" width="41.140625" customWidth="1"/>
    <col min="4099" max="4099" width="21.85546875" customWidth="1"/>
    <col min="4100" max="4100" width="34.28515625" customWidth="1"/>
    <col min="4101" max="4101" width="8.5703125" bestFit="1" customWidth="1"/>
    <col min="4102" max="4102" width="26" customWidth="1"/>
    <col min="4103" max="4103" width="21.85546875" customWidth="1"/>
    <col min="4104" max="4104" width="18.85546875" bestFit="1" customWidth="1"/>
    <col min="4105" max="4105" width="10.140625" bestFit="1" customWidth="1"/>
    <col min="4107" max="4107" width="23.28515625" customWidth="1"/>
    <col min="4108" max="4108" width="9.85546875" customWidth="1"/>
    <col min="4109" max="4109" width="59.7109375" customWidth="1"/>
    <col min="4353" max="4353" width="26" customWidth="1"/>
    <col min="4354" max="4354" width="41.140625" customWidth="1"/>
    <col min="4355" max="4355" width="21.85546875" customWidth="1"/>
    <col min="4356" max="4356" width="34.28515625" customWidth="1"/>
    <col min="4357" max="4357" width="8.5703125" bestFit="1" customWidth="1"/>
    <col min="4358" max="4358" width="26" customWidth="1"/>
    <col min="4359" max="4359" width="21.85546875" customWidth="1"/>
    <col min="4360" max="4360" width="18.85546875" bestFit="1" customWidth="1"/>
    <col min="4361" max="4361" width="10.140625" bestFit="1" customWidth="1"/>
    <col min="4363" max="4363" width="23.28515625" customWidth="1"/>
    <col min="4364" max="4364" width="9.85546875" customWidth="1"/>
    <col min="4365" max="4365" width="59.7109375" customWidth="1"/>
    <col min="4609" max="4609" width="26" customWidth="1"/>
    <col min="4610" max="4610" width="41.140625" customWidth="1"/>
    <col min="4611" max="4611" width="21.85546875" customWidth="1"/>
    <col min="4612" max="4612" width="34.28515625" customWidth="1"/>
    <col min="4613" max="4613" width="8.5703125" bestFit="1" customWidth="1"/>
    <col min="4614" max="4614" width="26" customWidth="1"/>
    <col min="4615" max="4615" width="21.85546875" customWidth="1"/>
    <col min="4616" max="4616" width="18.85546875" bestFit="1" customWidth="1"/>
    <col min="4617" max="4617" width="10.140625" bestFit="1" customWidth="1"/>
    <col min="4619" max="4619" width="23.28515625" customWidth="1"/>
    <col min="4620" max="4620" width="9.85546875" customWidth="1"/>
    <col min="4621" max="4621" width="59.7109375" customWidth="1"/>
    <col min="4865" max="4865" width="26" customWidth="1"/>
    <col min="4866" max="4866" width="41.140625" customWidth="1"/>
    <col min="4867" max="4867" width="21.85546875" customWidth="1"/>
    <col min="4868" max="4868" width="34.28515625" customWidth="1"/>
    <col min="4869" max="4869" width="8.5703125" bestFit="1" customWidth="1"/>
    <col min="4870" max="4870" width="26" customWidth="1"/>
    <col min="4871" max="4871" width="21.85546875" customWidth="1"/>
    <col min="4872" max="4872" width="18.85546875" bestFit="1" customWidth="1"/>
    <col min="4873" max="4873" width="10.140625" bestFit="1" customWidth="1"/>
    <col min="4875" max="4875" width="23.28515625" customWidth="1"/>
    <col min="4876" max="4876" width="9.85546875" customWidth="1"/>
    <col min="4877" max="4877" width="59.7109375" customWidth="1"/>
    <col min="5121" max="5121" width="26" customWidth="1"/>
    <col min="5122" max="5122" width="41.140625" customWidth="1"/>
    <col min="5123" max="5123" width="21.85546875" customWidth="1"/>
    <col min="5124" max="5124" width="34.28515625" customWidth="1"/>
    <col min="5125" max="5125" width="8.5703125" bestFit="1" customWidth="1"/>
    <col min="5126" max="5126" width="26" customWidth="1"/>
    <col min="5127" max="5127" width="21.85546875" customWidth="1"/>
    <col min="5128" max="5128" width="18.85546875" bestFit="1" customWidth="1"/>
    <col min="5129" max="5129" width="10.140625" bestFit="1" customWidth="1"/>
    <col min="5131" max="5131" width="23.28515625" customWidth="1"/>
    <col min="5132" max="5132" width="9.85546875" customWidth="1"/>
    <col min="5133" max="5133" width="59.7109375" customWidth="1"/>
    <col min="5377" max="5377" width="26" customWidth="1"/>
    <col min="5378" max="5378" width="41.140625" customWidth="1"/>
    <col min="5379" max="5379" width="21.85546875" customWidth="1"/>
    <col min="5380" max="5380" width="34.28515625" customWidth="1"/>
    <col min="5381" max="5381" width="8.5703125" bestFit="1" customWidth="1"/>
    <col min="5382" max="5382" width="26" customWidth="1"/>
    <col min="5383" max="5383" width="21.85546875" customWidth="1"/>
    <col min="5384" max="5384" width="18.85546875" bestFit="1" customWidth="1"/>
    <col min="5385" max="5385" width="10.140625" bestFit="1" customWidth="1"/>
    <col min="5387" max="5387" width="23.28515625" customWidth="1"/>
    <col min="5388" max="5388" width="9.85546875" customWidth="1"/>
    <col min="5389" max="5389" width="59.7109375" customWidth="1"/>
    <col min="5633" max="5633" width="26" customWidth="1"/>
    <col min="5634" max="5634" width="41.140625" customWidth="1"/>
    <col min="5635" max="5635" width="21.85546875" customWidth="1"/>
    <col min="5636" max="5636" width="34.28515625" customWidth="1"/>
    <col min="5637" max="5637" width="8.5703125" bestFit="1" customWidth="1"/>
    <col min="5638" max="5638" width="26" customWidth="1"/>
    <col min="5639" max="5639" width="21.85546875" customWidth="1"/>
    <col min="5640" max="5640" width="18.85546875" bestFit="1" customWidth="1"/>
    <col min="5641" max="5641" width="10.140625" bestFit="1" customWidth="1"/>
    <col min="5643" max="5643" width="23.28515625" customWidth="1"/>
    <col min="5644" max="5644" width="9.85546875" customWidth="1"/>
    <col min="5645" max="5645" width="59.7109375" customWidth="1"/>
    <col min="5889" max="5889" width="26" customWidth="1"/>
    <col min="5890" max="5890" width="41.140625" customWidth="1"/>
    <col min="5891" max="5891" width="21.85546875" customWidth="1"/>
    <col min="5892" max="5892" width="34.28515625" customWidth="1"/>
    <col min="5893" max="5893" width="8.5703125" bestFit="1" customWidth="1"/>
    <col min="5894" max="5894" width="26" customWidth="1"/>
    <col min="5895" max="5895" width="21.85546875" customWidth="1"/>
    <col min="5896" max="5896" width="18.85546875" bestFit="1" customWidth="1"/>
    <col min="5897" max="5897" width="10.140625" bestFit="1" customWidth="1"/>
    <col min="5899" max="5899" width="23.28515625" customWidth="1"/>
    <col min="5900" max="5900" width="9.85546875" customWidth="1"/>
    <col min="5901" max="5901" width="59.7109375" customWidth="1"/>
    <col min="6145" max="6145" width="26" customWidth="1"/>
    <col min="6146" max="6146" width="41.140625" customWidth="1"/>
    <col min="6147" max="6147" width="21.85546875" customWidth="1"/>
    <col min="6148" max="6148" width="34.28515625" customWidth="1"/>
    <col min="6149" max="6149" width="8.5703125" bestFit="1" customWidth="1"/>
    <col min="6150" max="6150" width="26" customWidth="1"/>
    <col min="6151" max="6151" width="21.85546875" customWidth="1"/>
    <col min="6152" max="6152" width="18.85546875" bestFit="1" customWidth="1"/>
    <col min="6153" max="6153" width="10.140625" bestFit="1" customWidth="1"/>
    <col min="6155" max="6155" width="23.28515625" customWidth="1"/>
    <col min="6156" max="6156" width="9.85546875" customWidth="1"/>
    <col min="6157" max="6157" width="59.7109375" customWidth="1"/>
    <col min="6401" max="6401" width="26" customWidth="1"/>
    <col min="6402" max="6402" width="41.140625" customWidth="1"/>
    <col min="6403" max="6403" width="21.85546875" customWidth="1"/>
    <col min="6404" max="6404" width="34.28515625" customWidth="1"/>
    <col min="6405" max="6405" width="8.5703125" bestFit="1" customWidth="1"/>
    <col min="6406" max="6406" width="26" customWidth="1"/>
    <col min="6407" max="6407" width="21.85546875" customWidth="1"/>
    <col min="6408" max="6408" width="18.85546875" bestFit="1" customWidth="1"/>
    <col min="6409" max="6409" width="10.140625" bestFit="1" customWidth="1"/>
    <col min="6411" max="6411" width="23.28515625" customWidth="1"/>
    <col min="6412" max="6412" width="9.85546875" customWidth="1"/>
    <col min="6413" max="6413" width="59.7109375" customWidth="1"/>
    <col min="6657" max="6657" width="26" customWidth="1"/>
    <col min="6658" max="6658" width="41.140625" customWidth="1"/>
    <col min="6659" max="6659" width="21.85546875" customWidth="1"/>
    <col min="6660" max="6660" width="34.28515625" customWidth="1"/>
    <col min="6661" max="6661" width="8.5703125" bestFit="1" customWidth="1"/>
    <col min="6662" max="6662" width="26" customWidth="1"/>
    <col min="6663" max="6663" width="21.85546875" customWidth="1"/>
    <col min="6664" max="6664" width="18.85546875" bestFit="1" customWidth="1"/>
    <col min="6665" max="6665" width="10.140625" bestFit="1" customWidth="1"/>
    <col min="6667" max="6667" width="23.28515625" customWidth="1"/>
    <col min="6668" max="6668" width="9.85546875" customWidth="1"/>
    <col min="6669" max="6669" width="59.7109375" customWidth="1"/>
    <col min="6913" max="6913" width="26" customWidth="1"/>
    <col min="6914" max="6914" width="41.140625" customWidth="1"/>
    <col min="6915" max="6915" width="21.85546875" customWidth="1"/>
    <col min="6916" max="6916" width="34.28515625" customWidth="1"/>
    <col min="6917" max="6917" width="8.5703125" bestFit="1" customWidth="1"/>
    <col min="6918" max="6918" width="26" customWidth="1"/>
    <col min="6919" max="6919" width="21.85546875" customWidth="1"/>
    <col min="6920" max="6920" width="18.85546875" bestFit="1" customWidth="1"/>
    <col min="6921" max="6921" width="10.140625" bestFit="1" customWidth="1"/>
    <col min="6923" max="6923" width="23.28515625" customWidth="1"/>
    <col min="6924" max="6924" width="9.85546875" customWidth="1"/>
    <col min="6925" max="6925" width="59.7109375" customWidth="1"/>
    <col min="7169" max="7169" width="26" customWidth="1"/>
    <col min="7170" max="7170" width="41.140625" customWidth="1"/>
    <col min="7171" max="7171" width="21.85546875" customWidth="1"/>
    <col min="7172" max="7172" width="34.28515625" customWidth="1"/>
    <col min="7173" max="7173" width="8.5703125" bestFit="1" customWidth="1"/>
    <col min="7174" max="7174" width="26" customWidth="1"/>
    <col min="7175" max="7175" width="21.85546875" customWidth="1"/>
    <col min="7176" max="7176" width="18.85546875" bestFit="1" customWidth="1"/>
    <col min="7177" max="7177" width="10.140625" bestFit="1" customWidth="1"/>
    <col min="7179" max="7179" width="23.28515625" customWidth="1"/>
    <col min="7180" max="7180" width="9.85546875" customWidth="1"/>
    <col min="7181" max="7181" width="59.7109375" customWidth="1"/>
    <col min="7425" max="7425" width="26" customWidth="1"/>
    <col min="7426" max="7426" width="41.140625" customWidth="1"/>
    <col min="7427" max="7427" width="21.85546875" customWidth="1"/>
    <col min="7428" max="7428" width="34.28515625" customWidth="1"/>
    <col min="7429" max="7429" width="8.5703125" bestFit="1" customWidth="1"/>
    <col min="7430" max="7430" width="26" customWidth="1"/>
    <col min="7431" max="7431" width="21.85546875" customWidth="1"/>
    <col min="7432" max="7432" width="18.85546875" bestFit="1" customWidth="1"/>
    <col min="7433" max="7433" width="10.140625" bestFit="1" customWidth="1"/>
    <col min="7435" max="7435" width="23.28515625" customWidth="1"/>
    <col min="7436" max="7436" width="9.85546875" customWidth="1"/>
    <col min="7437" max="7437" width="59.7109375" customWidth="1"/>
    <col min="7681" max="7681" width="26" customWidth="1"/>
    <col min="7682" max="7682" width="41.140625" customWidth="1"/>
    <col min="7683" max="7683" width="21.85546875" customWidth="1"/>
    <col min="7684" max="7684" width="34.28515625" customWidth="1"/>
    <col min="7685" max="7685" width="8.5703125" bestFit="1" customWidth="1"/>
    <col min="7686" max="7686" width="26" customWidth="1"/>
    <col min="7687" max="7687" width="21.85546875" customWidth="1"/>
    <col min="7688" max="7688" width="18.85546875" bestFit="1" customWidth="1"/>
    <col min="7689" max="7689" width="10.140625" bestFit="1" customWidth="1"/>
    <col min="7691" max="7691" width="23.28515625" customWidth="1"/>
    <col min="7692" max="7692" width="9.85546875" customWidth="1"/>
    <col min="7693" max="7693" width="59.7109375" customWidth="1"/>
    <col min="7937" max="7937" width="26" customWidth="1"/>
    <col min="7938" max="7938" width="41.140625" customWidth="1"/>
    <col min="7939" max="7939" width="21.85546875" customWidth="1"/>
    <col min="7940" max="7940" width="34.28515625" customWidth="1"/>
    <col min="7941" max="7941" width="8.5703125" bestFit="1" customWidth="1"/>
    <col min="7942" max="7942" width="26" customWidth="1"/>
    <col min="7943" max="7943" width="21.85546875" customWidth="1"/>
    <col min="7944" max="7944" width="18.85546875" bestFit="1" customWidth="1"/>
    <col min="7945" max="7945" width="10.140625" bestFit="1" customWidth="1"/>
    <col min="7947" max="7947" width="23.28515625" customWidth="1"/>
    <col min="7948" max="7948" width="9.85546875" customWidth="1"/>
    <col min="7949" max="7949" width="59.7109375" customWidth="1"/>
    <col min="8193" max="8193" width="26" customWidth="1"/>
    <col min="8194" max="8194" width="41.140625" customWidth="1"/>
    <col min="8195" max="8195" width="21.85546875" customWidth="1"/>
    <col min="8196" max="8196" width="34.28515625" customWidth="1"/>
    <col min="8197" max="8197" width="8.5703125" bestFit="1" customWidth="1"/>
    <col min="8198" max="8198" width="26" customWidth="1"/>
    <col min="8199" max="8199" width="21.85546875" customWidth="1"/>
    <col min="8200" max="8200" width="18.85546875" bestFit="1" customWidth="1"/>
    <col min="8201" max="8201" width="10.140625" bestFit="1" customWidth="1"/>
    <col min="8203" max="8203" width="23.28515625" customWidth="1"/>
    <col min="8204" max="8204" width="9.85546875" customWidth="1"/>
    <col min="8205" max="8205" width="59.7109375" customWidth="1"/>
    <col min="8449" max="8449" width="26" customWidth="1"/>
    <col min="8450" max="8450" width="41.140625" customWidth="1"/>
    <col min="8451" max="8451" width="21.85546875" customWidth="1"/>
    <col min="8452" max="8452" width="34.28515625" customWidth="1"/>
    <col min="8453" max="8453" width="8.5703125" bestFit="1" customWidth="1"/>
    <col min="8454" max="8454" width="26" customWidth="1"/>
    <col min="8455" max="8455" width="21.85546875" customWidth="1"/>
    <col min="8456" max="8456" width="18.85546875" bestFit="1" customWidth="1"/>
    <col min="8457" max="8457" width="10.140625" bestFit="1" customWidth="1"/>
    <col min="8459" max="8459" width="23.28515625" customWidth="1"/>
    <col min="8460" max="8460" width="9.85546875" customWidth="1"/>
    <col min="8461" max="8461" width="59.7109375" customWidth="1"/>
    <col min="8705" max="8705" width="26" customWidth="1"/>
    <col min="8706" max="8706" width="41.140625" customWidth="1"/>
    <col min="8707" max="8707" width="21.85546875" customWidth="1"/>
    <col min="8708" max="8708" width="34.28515625" customWidth="1"/>
    <col min="8709" max="8709" width="8.5703125" bestFit="1" customWidth="1"/>
    <col min="8710" max="8710" width="26" customWidth="1"/>
    <col min="8711" max="8711" width="21.85546875" customWidth="1"/>
    <col min="8712" max="8712" width="18.85546875" bestFit="1" customWidth="1"/>
    <col min="8713" max="8713" width="10.140625" bestFit="1" customWidth="1"/>
    <col min="8715" max="8715" width="23.28515625" customWidth="1"/>
    <col min="8716" max="8716" width="9.85546875" customWidth="1"/>
    <col min="8717" max="8717" width="59.7109375" customWidth="1"/>
    <col min="8961" max="8961" width="26" customWidth="1"/>
    <col min="8962" max="8962" width="41.140625" customWidth="1"/>
    <col min="8963" max="8963" width="21.85546875" customWidth="1"/>
    <col min="8964" max="8964" width="34.28515625" customWidth="1"/>
    <col min="8965" max="8965" width="8.5703125" bestFit="1" customWidth="1"/>
    <col min="8966" max="8966" width="26" customWidth="1"/>
    <col min="8967" max="8967" width="21.85546875" customWidth="1"/>
    <col min="8968" max="8968" width="18.85546875" bestFit="1" customWidth="1"/>
    <col min="8969" max="8969" width="10.140625" bestFit="1" customWidth="1"/>
    <col min="8971" max="8971" width="23.28515625" customWidth="1"/>
    <col min="8972" max="8972" width="9.85546875" customWidth="1"/>
    <col min="8973" max="8973" width="59.7109375" customWidth="1"/>
    <col min="9217" max="9217" width="26" customWidth="1"/>
    <col min="9218" max="9218" width="41.140625" customWidth="1"/>
    <col min="9219" max="9219" width="21.85546875" customWidth="1"/>
    <col min="9220" max="9220" width="34.28515625" customWidth="1"/>
    <col min="9221" max="9221" width="8.5703125" bestFit="1" customWidth="1"/>
    <col min="9222" max="9222" width="26" customWidth="1"/>
    <col min="9223" max="9223" width="21.85546875" customWidth="1"/>
    <col min="9224" max="9224" width="18.85546875" bestFit="1" customWidth="1"/>
    <col min="9225" max="9225" width="10.140625" bestFit="1" customWidth="1"/>
    <col min="9227" max="9227" width="23.28515625" customWidth="1"/>
    <col min="9228" max="9228" width="9.85546875" customWidth="1"/>
    <col min="9229" max="9229" width="59.7109375" customWidth="1"/>
    <col min="9473" max="9473" width="26" customWidth="1"/>
    <col min="9474" max="9474" width="41.140625" customWidth="1"/>
    <col min="9475" max="9475" width="21.85546875" customWidth="1"/>
    <col min="9476" max="9476" width="34.28515625" customWidth="1"/>
    <col min="9477" max="9477" width="8.5703125" bestFit="1" customWidth="1"/>
    <col min="9478" max="9478" width="26" customWidth="1"/>
    <col min="9479" max="9479" width="21.85546875" customWidth="1"/>
    <col min="9480" max="9480" width="18.85546875" bestFit="1" customWidth="1"/>
    <col min="9481" max="9481" width="10.140625" bestFit="1" customWidth="1"/>
    <col min="9483" max="9483" width="23.28515625" customWidth="1"/>
    <col min="9484" max="9484" width="9.85546875" customWidth="1"/>
    <col min="9485" max="9485" width="59.7109375" customWidth="1"/>
    <col min="9729" max="9729" width="26" customWidth="1"/>
    <col min="9730" max="9730" width="41.140625" customWidth="1"/>
    <col min="9731" max="9731" width="21.85546875" customWidth="1"/>
    <col min="9732" max="9732" width="34.28515625" customWidth="1"/>
    <col min="9733" max="9733" width="8.5703125" bestFit="1" customWidth="1"/>
    <col min="9734" max="9734" width="26" customWidth="1"/>
    <col min="9735" max="9735" width="21.85546875" customWidth="1"/>
    <col min="9736" max="9736" width="18.85546875" bestFit="1" customWidth="1"/>
    <col min="9737" max="9737" width="10.140625" bestFit="1" customWidth="1"/>
    <col min="9739" max="9739" width="23.28515625" customWidth="1"/>
    <col min="9740" max="9740" width="9.85546875" customWidth="1"/>
    <col min="9741" max="9741" width="59.7109375" customWidth="1"/>
    <col min="9985" max="9985" width="26" customWidth="1"/>
    <col min="9986" max="9986" width="41.140625" customWidth="1"/>
    <col min="9987" max="9987" width="21.85546875" customWidth="1"/>
    <col min="9988" max="9988" width="34.28515625" customWidth="1"/>
    <col min="9989" max="9989" width="8.5703125" bestFit="1" customWidth="1"/>
    <col min="9990" max="9990" width="26" customWidth="1"/>
    <col min="9991" max="9991" width="21.85546875" customWidth="1"/>
    <col min="9992" max="9992" width="18.85546875" bestFit="1" customWidth="1"/>
    <col min="9993" max="9993" width="10.140625" bestFit="1" customWidth="1"/>
    <col min="9995" max="9995" width="23.28515625" customWidth="1"/>
    <col min="9996" max="9996" width="9.85546875" customWidth="1"/>
    <col min="9997" max="9997" width="59.7109375" customWidth="1"/>
    <col min="10241" max="10241" width="26" customWidth="1"/>
    <col min="10242" max="10242" width="41.140625" customWidth="1"/>
    <col min="10243" max="10243" width="21.85546875" customWidth="1"/>
    <col min="10244" max="10244" width="34.28515625" customWidth="1"/>
    <col min="10245" max="10245" width="8.5703125" bestFit="1" customWidth="1"/>
    <col min="10246" max="10246" width="26" customWidth="1"/>
    <col min="10247" max="10247" width="21.85546875" customWidth="1"/>
    <col min="10248" max="10248" width="18.85546875" bestFit="1" customWidth="1"/>
    <col min="10249" max="10249" width="10.140625" bestFit="1" customWidth="1"/>
    <col min="10251" max="10251" width="23.28515625" customWidth="1"/>
    <col min="10252" max="10252" width="9.85546875" customWidth="1"/>
    <col min="10253" max="10253" width="59.7109375" customWidth="1"/>
    <col min="10497" max="10497" width="26" customWidth="1"/>
    <col min="10498" max="10498" width="41.140625" customWidth="1"/>
    <col min="10499" max="10499" width="21.85546875" customWidth="1"/>
    <col min="10500" max="10500" width="34.28515625" customWidth="1"/>
    <col min="10501" max="10501" width="8.5703125" bestFit="1" customWidth="1"/>
    <col min="10502" max="10502" width="26" customWidth="1"/>
    <col min="10503" max="10503" width="21.85546875" customWidth="1"/>
    <col min="10504" max="10504" width="18.85546875" bestFit="1" customWidth="1"/>
    <col min="10505" max="10505" width="10.140625" bestFit="1" customWidth="1"/>
    <col min="10507" max="10507" width="23.28515625" customWidth="1"/>
    <col min="10508" max="10508" width="9.85546875" customWidth="1"/>
    <col min="10509" max="10509" width="59.7109375" customWidth="1"/>
    <col min="10753" max="10753" width="26" customWidth="1"/>
    <col min="10754" max="10754" width="41.140625" customWidth="1"/>
    <col min="10755" max="10755" width="21.85546875" customWidth="1"/>
    <col min="10756" max="10756" width="34.28515625" customWidth="1"/>
    <col min="10757" max="10757" width="8.5703125" bestFit="1" customWidth="1"/>
    <col min="10758" max="10758" width="26" customWidth="1"/>
    <col min="10759" max="10759" width="21.85546875" customWidth="1"/>
    <col min="10760" max="10760" width="18.85546875" bestFit="1" customWidth="1"/>
    <col min="10761" max="10761" width="10.140625" bestFit="1" customWidth="1"/>
    <col min="10763" max="10763" width="23.28515625" customWidth="1"/>
    <col min="10764" max="10764" width="9.85546875" customWidth="1"/>
    <col min="10765" max="10765" width="59.7109375" customWidth="1"/>
    <col min="11009" max="11009" width="26" customWidth="1"/>
    <col min="11010" max="11010" width="41.140625" customWidth="1"/>
    <col min="11011" max="11011" width="21.85546875" customWidth="1"/>
    <col min="11012" max="11012" width="34.28515625" customWidth="1"/>
    <col min="11013" max="11013" width="8.5703125" bestFit="1" customWidth="1"/>
    <col min="11014" max="11014" width="26" customWidth="1"/>
    <col min="11015" max="11015" width="21.85546875" customWidth="1"/>
    <col min="11016" max="11016" width="18.85546875" bestFit="1" customWidth="1"/>
    <col min="11017" max="11017" width="10.140625" bestFit="1" customWidth="1"/>
    <col min="11019" max="11019" width="23.28515625" customWidth="1"/>
    <col min="11020" max="11020" width="9.85546875" customWidth="1"/>
    <col min="11021" max="11021" width="59.7109375" customWidth="1"/>
    <col min="11265" max="11265" width="26" customWidth="1"/>
    <col min="11266" max="11266" width="41.140625" customWidth="1"/>
    <col min="11267" max="11267" width="21.85546875" customWidth="1"/>
    <col min="11268" max="11268" width="34.28515625" customWidth="1"/>
    <col min="11269" max="11269" width="8.5703125" bestFit="1" customWidth="1"/>
    <col min="11270" max="11270" width="26" customWidth="1"/>
    <col min="11271" max="11271" width="21.85546875" customWidth="1"/>
    <col min="11272" max="11272" width="18.85546875" bestFit="1" customWidth="1"/>
    <col min="11273" max="11273" width="10.140625" bestFit="1" customWidth="1"/>
    <col min="11275" max="11275" width="23.28515625" customWidth="1"/>
    <col min="11276" max="11276" width="9.85546875" customWidth="1"/>
    <col min="11277" max="11277" width="59.7109375" customWidth="1"/>
    <col min="11521" max="11521" width="26" customWidth="1"/>
    <col min="11522" max="11522" width="41.140625" customWidth="1"/>
    <col min="11523" max="11523" width="21.85546875" customWidth="1"/>
    <col min="11524" max="11524" width="34.28515625" customWidth="1"/>
    <col min="11525" max="11525" width="8.5703125" bestFit="1" customWidth="1"/>
    <col min="11526" max="11526" width="26" customWidth="1"/>
    <col min="11527" max="11527" width="21.85546875" customWidth="1"/>
    <col min="11528" max="11528" width="18.85546875" bestFit="1" customWidth="1"/>
    <col min="11529" max="11529" width="10.140625" bestFit="1" customWidth="1"/>
    <col min="11531" max="11531" width="23.28515625" customWidth="1"/>
    <col min="11532" max="11532" width="9.85546875" customWidth="1"/>
    <col min="11533" max="11533" width="59.7109375" customWidth="1"/>
    <col min="11777" max="11777" width="26" customWidth="1"/>
    <col min="11778" max="11778" width="41.140625" customWidth="1"/>
    <col min="11779" max="11779" width="21.85546875" customWidth="1"/>
    <col min="11780" max="11780" width="34.28515625" customWidth="1"/>
    <col min="11781" max="11781" width="8.5703125" bestFit="1" customWidth="1"/>
    <col min="11782" max="11782" width="26" customWidth="1"/>
    <col min="11783" max="11783" width="21.85546875" customWidth="1"/>
    <col min="11784" max="11784" width="18.85546875" bestFit="1" customWidth="1"/>
    <col min="11785" max="11785" width="10.140625" bestFit="1" customWidth="1"/>
    <col min="11787" max="11787" width="23.28515625" customWidth="1"/>
    <col min="11788" max="11788" width="9.85546875" customWidth="1"/>
    <col min="11789" max="11789" width="59.7109375" customWidth="1"/>
    <col min="12033" max="12033" width="26" customWidth="1"/>
    <col min="12034" max="12034" width="41.140625" customWidth="1"/>
    <col min="12035" max="12035" width="21.85546875" customWidth="1"/>
    <col min="12036" max="12036" width="34.28515625" customWidth="1"/>
    <col min="12037" max="12037" width="8.5703125" bestFit="1" customWidth="1"/>
    <col min="12038" max="12038" width="26" customWidth="1"/>
    <col min="12039" max="12039" width="21.85546875" customWidth="1"/>
    <col min="12040" max="12040" width="18.85546875" bestFit="1" customWidth="1"/>
    <col min="12041" max="12041" width="10.140625" bestFit="1" customWidth="1"/>
    <col min="12043" max="12043" width="23.28515625" customWidth="1"/>
    <col min="12044" max="12044" width="9.85546875" customWidth="1"/>
    <col min="12045" max="12045" width="59.7109375" customWidth="1"/>
    <col min="12289" max="12289" width="26" customWidth="1"/>
    <col min="12290" max="12290" width="41.140625" customWidth="1"/>
    <col min="12291" max="12291" width="21.85546875" customWidth="1"/>
    <col min="12292" max="12292" width="34.28515625" customWidth="1"/>
    <col min="12293" max="12293" width="8.5703125" bestFit="1" customWidth="1"/>
    <col min="12294" max="12294" width="26" customWidth="1"/>
    <col min="12295" max="12295" width="21.85546875" customWidth="1"/>
    <col min="12296" max="12296" width="18.85546875" bestFit="1" customWidth="1"/>
    <col min="12297" max="12297" width="10.140625" bestFit="1" customWidth="1"/>
    <col min="12299" max="12299" width="23.28515625" customWidth="1"/>
    <col min="12300" max="12300" width="9.85546875" customWidth="1"/>
    <col min="12301" max="12301" width="59.7109375" customWidth="1"/>
    <col min="12545" max="12545" width="26" customWidth="1"/>
    <col min="12546" max="12546" width="41.140625" customWidth="1"/>
    <col min="12547" max="12547" width="21.85546875" customWidth="1"/>
    <col min="12548" max="12548" width="34.28515625" customWidth="1"/>
    <col min="12549" max="12549" width="8.5703125" bestFit="1" customWidth="1"/>
    <col min="12550" max="12550" width="26" customWidth="1"/>
    <col min="12551" max="12551" width="21.85546875" customWidth="1"/>
    <col min="12552" max="12552" width="18.85546875" bestFit="1" customWidth="1"/>
    <col min="12553" max="12553" width="10.140625" bestFit="1" customWidth="1"/>
    <col min="12555" max="12555" width="23.28515625" customWidth="1"/>
    <col min="12556" max="12556" width="9.85546875" customWidth="1"/>
    <col min="12557" max="12557" width="59.7109375" customWidth="1"/>
    <col min="12801" max="12801" width="26" customWidth="1"/>
    <col min="12802" max="12802" width="41.140625" customWidth="1"/>
    <col min="12803" max="12803" width="21.85546875" customWidth="1"/>
    <col min="12804" max="12804" width="34.28515625" customWidth="1"/>
    <col min="12805" max="12805" width="8.5703125" bestFit="1" customWidth="1"/>
    <col min="12806" max="12806" width="26" customWidth="1"/>
    <col min="12807" max="12807" width="21.85546875" customWidth="1"/>
    <col min="12808" max="12808" width="18.85546875" bestFit="1" customWidth="1"/>
    <col min="12809" max="12809" width="10.140625" bestFit="1" customWidth="1"/>
    <col min="12811" max="12811" width="23.28515625" customWidth="1"/>
    <col min="12812" max="12812" width="9.85546875" customWidth="1"/>
    <col min="12813" max="12813" width="59.7109375" customWidth="1"/>
    <col min="13057" max="13057" width="26" customWidth="1"/>
    <col min="13058" max="13058" width="41.140625" customWidth="1"/>
    <col min="13059" max="13059" width="21.85546875" customWidth="1"/>
    <col min="13060" max="13060" width="34.28515625" customWidth="1"/>
    <col min="13061" max="13061" width="8.5703125" bestFit="1" customWidth="1"/>
    <col min="13062" max="13062" width="26" customWidth="1"/>
    <col min="13063" max="13063" width="21.85546875" customWidth="1"/>
    <col min="13064" max="13064" width="18.85546875" bestFit="1" customWidth="1"/>
    <col min="13065" max="13065" width="10.140625" bestFit="1" customWidth="1"/>
    <col min="13067" max="13067" width="23.28515625" customWidth="1"/>
    <col min="13068" max="13068" width="9.85546875" customWidth="1"/>
    <col min="13069" max="13069" width="59.7109375" customWidth="1"/>
    <col min="13313" max="13313" width="26" customWidth="1"/>
    <col min="13314" max="13314" width="41.140625" customWidth="1"/>
    <col min="13315" max="13315" width="21.85546875" customWidth="1"/>
    <col min="13316" max="13316" width="34.28515625" customWidth="1"/>
    <col min="13317" max="13317" width="8.5703125" bestFit="1" customWidth="1"/>
    <col min="13318" max="13318" width="26" customWidth="1"/>
    <col min="13319" max="13319" width="21.85546875" customWidth="1"/>
    <col min="13320" max="13320" width="18.85546875" bestFit="1" customWidth="1"/>
    <col min="13321" max="13321" width="10.140625" bestFit="1" customWidth="1"/>
    <col min="13323" max="13323" width="23.28515625" customWidth="1"/>
    <col min="13324" max="13324" width="9.85546875" customWidth="1"/>
    <col min="13325" max="13325" width="59.7109375" customWidth="1"/>
    <col min="13569" max="13569" width="26" customWidth="1"/>
    <col min="13570" max="13570" width="41.140625" customWidth="1"/>
    <col min="13571" max="13571" width="21.85546875" customWidth="1"/>
    <col min="13572" max="13572" width="34.28515625" customWidth="1"/>
    <col min="13573" max="13573" width="8.5703125" bestFit="1" customWidth="1"/>
    <col min="13574" max="13574" width="26" customWidth="1"/>
    <col min="13575" max="13575" width="21.85546875" customWidth="1"/>
    <col min="13576" max="13576" width="18.85546875" bestFit="1" customWidth="1"/>
    <col min="13577" max="13577" width="10.140625" bestFit="1" customWidth="1"/>
    <col min="13579" max="13579" width="23.28515625" customWidth="1"/>
    <col min="13580" max="13580" width="9.85546875" customWidth="1"/>
    <col min="13581" max="13581" width="59.7109375" customWidth="1"/>
    <col min="13825" max="13825" width="26" customWidth="1"/>
    <col min="13826" max="13826" width="41.140625" customWidth="1"/>
    <col min="13827" max="13827" width="21.85546875" customWidth="1"/>
    <col min="13828" max="13828" width="34.28515625" customWidth="1"/>
    <col min="13829" max="13829" width="8.5703125" bestFit="1" customWidth="1"/>
    <col min="13830" max="13830" width="26" customWidth="1"/>
    <col min="13831" max="13831" width="21.85546875" customWidth="1"/>
    <col min="13832" max="13832" width="18.85546875" bestFit="1" customWidth="1"/>
    <col min="13833" max="13833" width="10.140625" bestFit="1" customWidth="1"/>
    <col min="13835" max="13835" width="23.28515625" customWidth="1"/>
    <col min="13836" max="13836" width="9.85546875" customWidth="1"/>
    <col min="13837" max="13837" width="59.7109375" customWidth="1"/>
    <col min="14081" max="14081" width="26" customWidth="1"/>
    <col min="14082" max="14082" width="41.140625" customWidth="1"/>
    <col min="14083" max="14083" width="21.85546875" customWidth="1"/>
    <col min="14084" max="14084" width="34.28515625" customWidth="1"/>
    <col min="14085" max="14085" width="8.5703125" bestFit="1" customWidth="1"/>
    <col min="14086" max="14086" width="26" customWidth="1"/>
    <col min="14087" max="14087" width="21.85546875" customWidth="1"/>
    <col min="14088" max="14088" width="18.85546875" bestFit="1" customWidth="1"/>
    <col min="14089" max="14089" width="10.140625" bestFit="1" customWidth="1"/>
    <col min="14091" max="14091" width="23.28515625" customWidth="1"/>
    <col min="14092" max="14092" width="9.85546875" customWidth="1"/>
    <col min="14093" max="14093" width="59.7109375" customWidth="1"/>
    <col min="14337" max="14337" width="26" customWidth="1"/>
    <col min="14338" max="14338" width="41.140625" customWidth="1"/>
    <col min="14339" max="14339" width="21.85546875" customWidth="1"/>
    <col min="14340" max="14340" width="34.28515625" customWidth="1"/>
    <col min="14341" max="14341" width="8.5703125" bestFit="1" customWidth="1"/>
    <col min="14342" max="14342" width="26" customWidth="1"/>
    <col min="14343" max="14343" width="21.85546875" customWidth="1"/>
    <col min="14344" max="14344" width="18.85546875" bestFit="1" customWidth="1"/>
    <col min="14345" max="14345" width="10.140625" bestFit="1" customWidth="1"/>
    <col min="14347" max="14347" width="23.28515625" customWidth="1"/>
    <col min="14348" max="14348" width="9.85546875" customWidth="1"/>
    <col min="14349" max="14349" width="59.7109375" customWidth="1"/>
    <col min="14593" max="14593" width="26" customWidth="1"/>
    <col min="14594" max="14594" width="41.140625" customWidth="1"/>
    <col min="14595" max="14595" width="21.85546875" customWidth="1"/>
    <col min="14596" max="14596" width="34.28515625" customWidth="1"/>
    <col min="14597" max="14597" width="8.5703125" bestFit="1" customWidth="1"/>
    <col min="14598" max="14598" width="26" customWidth="1"/>
    <col min="14599" max="14599" width="21.85546875" customWidth="1"/>
    <col min="14600" max="14600" width="18.85546875" bestFit="1" customWidth="1"/>
    <col min="14601" max="14601" width="10.140625" bestFit="1" customWidth="1"/>
    <col min="14603" max="14603" width="23.28515625" customWidth="1"/>
    <col min="14604" max="14604" width="9.85546875" customWidth="1"/>
    <col min="14605" max="14605" width="59.7109375" customWidth="1"/>
    <col min="14849" max="14849" width="26" customWidth="1"/>
    <col min="14850" max="14850" width="41.140625" customWidth="1"/>
    <col min="14851" max="14851" width="21.85546875" customWidth="1"/>
    <col min="14852" max="14852" width="34.28515625" customWidth="1"/>
    <col min="14853" max="14853" width="8.5703125" bestFit="1" customWidth="1"/>
    <col min="14854" max="14854" width="26" customWidth="1"/>
    <col min="14855" max="14855" width="21.85546875" customWidth="1"/>
    <col min="14856" max="14856" width="18.85546875" bestFit="1" customWidth="1"/>
    <col min="14857" max="14857" width="10.140625" bestFit="1" customWidth="1"/>
    <col min="14859" max="14859" width="23.28515625" customWidth="1"/>
    <col min="14860" max="14860" width="9.85546875" customWidth="1"/>
    <col min="14861" max="14861" width="59.7109375" customWidth="1"/>
    <col min="15105" max="15105" width="26" customWidth="1"/>
    <col min="15106" max="15106" width="41.140625" customWidth="1"/>
    <col min="15107" max="15107" width="21.85546875" customWidth="1"/>
    <col min="15108" max="15108" width="34.28515625" customWidth="1"/>
    <col min="15109" max="15109" width="8.5703125" bestFit="1" customWidth="1"/>
    <col min="15110" max="15110" width="26" customWidth="1"/>
    <col min="15111" max="15111" width="21.85546875" customWidth="1"/>
    <col min="15112" max="15112" width="18.85546875" bestFit="1" customWidth="1"/>
    <col min="15113" max="15113" width="10.140625" bestFit="1" customWidth="1"/>
    <col min="15115" max="15115" width="23.28515625" customWidth="1"/>
    <col min="15116" max="15116" width="9.85546875" customWidth="1"/>
    <col min="15117" max="15117" width="59.7109375" customWidth="1"/>
    <col min="15361" max="15361" width="26" customWidth="1"/>
    <col min="15362" max="15362" width="41.140625" customWidth="1"/>
    <col min="15363" max="15363" width="21.85546875" customWidth="1"/>
    <col min="15364" max="15364" width="34.28515625" customWidth="1"/>
    <col min="15365" max="15365" width="8.5703125" bestFit="1" customWidth="1"/>
    <col min="15366" max="15366" width="26" customWidth="1"/>
    <col min="15367" max="15367" width="21.85546875" customWidth="1"/>
    <col min="15368" max="15368" width="18.85546875" bestFit="1" customWidth="1"/>
    <col min="15369" max="15369" width="10.140625" bestFit="1" customWidth="1"/>
    <col min="15371" max="15371" width="23.28515625" customWidth="1"/>
    <col min="15372" max="15372" width="9.85546875" customWidth="1"/>
    <col min="15373" max="15373" width="59.7109375" customWidth="1"/>
    <col min="15617" max="15617" width="26" customWidth="1"/>
    <col min="15618" max="15618" width="41.140625" customWidth="1"/>
    <col min="15619" max="15619" width="21.85546875" customWidth="1"/>
    <col min="15620" max="15620" width="34.28515625" customWidth="1"/>
    <col min="15621" max="15621" width="8.5703125" bestFit="1" customWidth="1"/>
    <col min="15622" max="15622" width="26" customWidth="1"/>
    <col min="15623" max="15623" width="21.85546875" customWidth="1"/>
    <col min="15624" max="15624" width="18.85546875" bestFit="1" customWidth="1"/>
    <col min="15625" max="15625" width="10.140625" bestFit="1" customWidth="1"/>
    <col min="15627" max="15627" width="23.28515625" customWidth="1"/>
    <col min="15628" max="15628" width="9.85546875" customWidth="1"/>
    <col min="15629" max="15629" width="59.7109375" customWidth="1"/>
    <col min="15873" max="15873" width="26" customWidth="1"/>
    <col min="15874" max="15874" width="41.140625" customWidth="1"/>
    <col min="15875" max="15875" width="21.85546875" customWidth="1"/>
    <col min="15876" max="15876" width="34.28515625" customWidth="1"/>
    <col min="15877" max="15877" width="8.5703125" bestFit="1" customWidth="1"/>
    <col min="15878" max="15878" width="26" customWidth="1"/>
    <col min="15879" max="15879" width="21.85546875" customWidth="1"/>
    <col min="15880" max="15880" width="18.85546875" bestFit="1" customWidth="1"/>
    <col min="15881" max="15881" width="10.140625" bestFit="1" customWidth="1"/>
    <col min="15883" max="15883" width="23.28515625" customWidth="1"/>
    <col min="15884" max="15884" width="9.85546875" customWidth="1"/>
    <col min="15885" max="15885" width="59.7109375" customWidth="1"/>
    <col min="16129" max="16129" width="26" customWidth="1"/>
    <col min="16130" max="16130" width="41.140625" customWidth="1"/>
    <col min="16131" max="16131" width="21.85546875" customWidth="1"/>
    <col min="16132" max="16132" width="34.28515625" customWidth="1"/>
    <col min="16133" max="16133" width="8.5703125" bestFit="1" customWidth="1"/>
    <col min="16134" max="16134" width="26" customWidth="1"/>
    <col min="16135" max="16135" width="21.85546875" customWidth="1"/>
    <col min="16136" max="16136" width="18.85546875" bestFit="1" customWidth="1"/>
    <col min="16137" max="16137" width="10.140625" bestFit="1" customWidth="1"/>
    <col min="16139" max="16139" width="23.28515625" customWidth="1"/>
    <col min="16140" max="16140" width="9.85546875" customWidth="1"/>
    <col min="16141" max="16141" width="59.7109375" customWidth="1"/>
  </cols>
  <sheetData>
    <row r="1" spans="1:13" x14ac:dyDescent="0.2">
      <c r="A1" s="93" t="s">
        <v>538</v>
      </c>
      <c r="B1" s="93" t="s">
        <v>353</v>
      </c>
      <c r="C1" s="93" t="s">
        <v>354</v>
      </c>
      <c r="D1" s="93" t="s">
        <v>1103</v>
      </c>
      <c r="E1" s="94"/>
      <c r="F1" s="93" t="s">
        <v>538</v>
      </c>
      <c r="G1" s="95" t="s">
        <v>356</v>
      </c>
      <c r="H1" s="95" t="s">
        <v>357</v>
      </c>
      <c r="J1" s="96"/>
    </row>
    <row r="2" spans="1:13" ht="36" x14ac:dyDescent="0.2">
      <c r="A2" s="92" t="s">
        <v>539</v>
      </c>
      <c r="B2" s="92" t="s">
        <v>540</v>
      </c>
      <c r="C2" s="92" t="s">
        <v>856</v>
      </c>
      <c r="D2" s="92" t="s">
        <v>541</v>
      </c>
      <c r="E2" s="92"/>
      <c r="F2" s="92" t="s">
        <v>539</v>
      </c>
      <c r="G2" s="92" t="s">
        <v>542</v>
      </c>
      <c r="H2" s="92" t="s">
        <v>543</v>
      </c>
      <c r="K2" t="s">
        <v>246</v>
      </c>
      <c r="L2" s="62" t="s">
        <v>79</v>
      </c>
      <c r="M2" s="75" t="s">
        <v>342</v>
      </c>
    </row>
    <row r="3" spans="1:13" ht="24" x14ac:dyDescent="0.2">
      <c r="A3" s="92" t="s">
        <v>547</v>
      </c>
      <c r="B3" s="92" t="s">
        <v>548</v>
      </c>
      <c r="C3" s="92" t="s">
        <v>959</v>
      </c>
      <c r="D3" s="92" t="s">
        <v>549</v>
      </c>
      <c r="E3" s="92"/>
      <c r="F3" s="92" t="s">
        <v>547</v>
      </c>
      <c r="G3" s="92" t="s">
        <v>542</v>
      </c>
      <c r="H3" s="92" t="s">
        <v>543</v>
      </c>
      <c r="K3" t="s">
        <v>98</v>
      </c>
      <c r="L3" s="62" t="s">
        <v>80</v>
      </c>
      <c r="M3" s="75" t="s">
        <v>327</v>
      </c>
    </row>
    <row r="4" spans="1:13" ht="48" x14ac:dyDescent="0.2">
      <c r="A4" s="92" t="s">
        <v>550</v>
      </c>
      <c r="B4" s="92" t="s">
        <v>551</v>
      </c>
      <c r="C4" s="92" t="s">
        <v>859</v>
      </c>
      <c r="D4" s="92" t="s">
        <v>552</v>
      </c>
      <c r="E4" s="92"/>
      <c r="F4" s="92" t="s">
        <v>550</v>
      </c>
      <c r="G4" s="92" t="s">
        <v>553</v>
      </c>
      <c r="H4" s="92" t="s">
        <v>554</v>
      </c>
      <c r="K4" t="s">
        <v>99</v>
      </c>
      <c r="L4" s="62" t="s">
        <v>32</v>
      </c>
      <c r="M4" s="75" t="s">
        <v>328</v>
      </c>
    </row>
    <row r="5" spans="1:13" ht="60" x14ac:dyDescent="0.2">
      <c r="A5" s="92" t="s">
        <v>559</v>
      </c>
      <c r="B5" s="92" t="s">
        <v>560</v>
      </c>
      <c r="C5" s="92" t="s">
        <v>825</v>
      </c>
      <c r="D5" s="92" t="s">
        <v>561</v>
      </c>
      <c r="E5" s="92"/>
      <c r="F5" s="92" t="s">
        <v>559</v>
      </c>
      <c r="G5" s="92" t="s">
        <v>562</v>
      </c>
      <c r="H5" s="92" t="s">
        <v>563</v>
      </c>
      <c r="K5" t="s">
        <v>100</v>
      </c>
      <c r="L5" s="62" t="s">
        <v>355</v>
      </c>
      <c r="M5" s="75" t="s">
        <v>329</v>
      </c>
    </row>
    <row r="6" spans="1:13" ht="36" x14ac:dyDescent="0.2">
      <c r="A6" s="92" t="s">
        <v>564</v>
      </c>
      <c r="B6" s="92" t="s">
        <v>565</v>
      </c>
      <c r="C6" s="92" t="s">
        <v>838</v>
      </c>
      <c r="D6" s="92" t="s">
        <v>566</v>
      </c>
      <c r="E6" s="92"/>
      <c r="F6" s="92" t="s">
        <v>564</v>
      </c>
      <c r="G6" s="92" t="s">
        <v>557</v>
      </c>
      <c r="H6" s="92" t="s">
        <v>558</v>
      </c>
      <c r="K6" t="s">
        <v>358</v>
      </c>
      <c r="L6" s="55"/>
      <c r="M6" s="75" t="s">
        <v>330</v>
      </c>
    </row>
    <row r="7" spans="1:13" ht="36" x14ac:dyDescent="0.2">
      <c r="A7" s="92" t="s">
        <v>567</v>
      </c>
      <c r="B7" s="92" t="s">
        <v>568</v>
      </c>
      <c r="C7" s="92" t="s">
        <v>859</v>
      </c>
      <c r="D7" s="92" t="s">
        <v>552</v>
      </c>
      <c r="E7" s="92"/>
      <c r="F7" s="92" t="s">
        <v>567</v>
      </c>
      <c r="G7" s="92" t="s">
        <v>553</v>
      </c>
      <c r="H7" s="92" t="s">
        <v>554</v>
      </c>
      <c r="K7" t="s">
        <v>359</v>
      </c>
      <c r="L7" s="55"/>
      <c r="M7" s="75" t="s">
        <v>331</v>
      </c>
    </row>
    <row r="8" spans="1:13" ht="48" x14ac:dyDescent="0.2">
      <c r="A8" s="92" t="s">
        <v>569</v>
      </c>
      <c r="B8" s="92" t="s">
        <v>570</v>
      </c>
      <c r="C8" s="92" t="s">
        <v>825</v>
      </c>
      <c r="D8" s="92" t="s">
        <v>561</v>
      </c>
      <c r="E8" s="92"/>
      <c r="F8" s="92" t="s">
        <v>569</v>
      </c>
      <c r="G8" s="92" t="s">
        <v>562</v>
      </c>
      <c r="H8" s="92" t="s">
        <v>563</v>
      </c>
      <c r="K8" t="s">
        <v>360</v>
      </c>
      <c r="L8" s="59"/>
      <c r="M8" s="75" t="s">
        <v>332</v>
      </c>
    </row>
    <row r="9" spans="1:13" ht="36" x14ac:dyDescent="0.2">
      <c r="A9" s="92" t="s">
        <v>571</v>
      </c>
      <c r="B9" s="92" t="s">
        <v>572</v>
      </c>
      <c r="C9" s="92" t="s">
        <v>825</v>
      </c>
      <c r="D9" s="92" t="s">
        <v>561</v>
      </c>
      <c r="E9" s="92"/>
      <c r="F9" s="92" t="s">
        <v>571</v>
      </c>
      <c r="G9" s="92" t="s">
        <v>562</v>
      </c>
      <c r="H9" s="92" t="s">
        <v>563</v>
      </c>
      <c r="K9" t="s">
        <v>361</v>
      </c>
      <c r="L9" s="52"/>
      <c r="M9" s="75" t="s">
        <v>333</v>
      </c>
    </row>
    <row r="10" spans="1:13" ht="24" x14ac:dyDescent="0.2">
      <c r="A10" s="92" t="s">
        <v>574</v>
      </c>
      <c r="B10" s="92" t="s">
        <v>575</v>
      </c>
      <c r="C10" s="92" t="s">
        <v>885</v>
      </c>
      <c r="D10" s="92" t="s">
        <v>576</v>
      </c>
      <c r="E10" s="92"/>
      <c r="F10" s="92" t="s">
        <v>574</v>
      </c>
      <c r="G10" s="92" t="s">
        <v>555</v>
      </c>
      <c r="H10" s="92" t="s">
        <v>556</v>
      </c>
      <c r="K10" t="s">
        <v>362</v>
      </c>
      <c r="L10" s="53"/>
      <c r="M10" s="75" t="s">
        <v>334</v>
      </c>
    </row>
    <row r="11" spans="1:13" ht="36" x14ac:dyDescent="0.2">
      <c r="A11" s="92" t="s">
        <v>577</v>
      </c>
      <c r="B11" s="92" t="s">
        <v>578</v>
      </c>
      <c r="C11" s="92" t="s">
        <v>870</v>
      </c>
      <c r="D11" s="92" t="s">
        <v>632</v>
      </c>
      <c r="E11" s="92"/>
      <c r="F11" s="92" t="s">
        <v>577</v>
      </c>
      <c r="G11" s="92" t="s">
        <v>555</v>
      </c>
      <c r="H11" s="92" t="s">
        <v>556</v>
      </c>
      <c r="K11" t="s">
        <v>101</v>
      </c>
      <c r="L11" s="53"/>
      <c r="M11" s="75" t="s">
        <v>335</v>
      </c>
    </row>
    <row r="12" spans="1:13" ht="60" x14ac:dyDescent="0.2">
      <c r="A12" s="92" t="s">
        <v>579</v>
      </c>
      <c r="B12" s="92" t="s">
        <v>580</v>
      </c>
      <c r="C12" s="92" t="s">
        <v>859</v>
      </c>
      <c r="D12" s="92" t="s">
        <v>552</v>
      </c>
      <c r="E12" s="92"/>
      <c r="F12" s="92" t="s">
        <v>579</v>
      </c>
      <c r="G12" s="92" t="s">
        <v>581</v>
      </c>
      <c r="H12" s="92" t="s">
        <v>582</v>
      </c>
      <c r="K12" t="s">
        <v>102</v>
      </c>
      <c r="L12" s="53"/>
      <c r="M12" s="75" t="s">
        <v>336</v>
      </c>
    </row>
    <row r="13" spans="1:13" ht="36" x14ac:dyDescent="0.2">
      <c r="A13" s="92" t="s">
        <v>583</v>
      </c>
      <c r="B13" s="92" t="s">
        <v>584</v>
      </c>
      <c r="C13" s="92" t="s">
        <v>1104</v>
      </c>
      <c r="D13" s="92" t="s">
        <v>546</v>
      </c>
      <c r="E13" s="92"/>
      <c r="F13" s="92" t="s">
        <v>583</v>
      </c>
      <c r="G13" s="92" t="s">
        <v>555</v>
      </c>
      <c r="H13" s="92" t="s">
        <v>556</v>
      </c>
      <c r="K13" t="s">
        <v>103</v>
      </c>
      <c r="L13" s="53"/>
      <c r="M13" s="75" t="s">
        <v>337</v>
      </c>
    </row>
    <row r="14" spans="1:13" ht="36" x14ac:dyDescent="0.2">
      <c r="A14" s="92" t="s">
        <v>585</v>
      </c>
      <c r="B14" s="92" t="s">
        <v>586</v>
      </c>
      <c r="C14" s="92" t="s">
        <v>859</v>
      </c>
      <c r="D14" s="92" t="s">
        <v>552</v>
      </c>
      <c r="E14" s="92"/>
      <c r="F14" s="92" t="s">
        <v>585</v>
      </c>
      <c r="G14" s="92" t="s">
        <v>562</v>
      </c>
      <c r="H14" s="92" t="s">
        <v>563</v>
      </c>
      <c r="K14" t="s">
        <v>104</v>
      </c>
      <c r="L14" s="53"/>
      <c r="M14" s="75" t="s">
        <v>338</v>
      </c>
    </row>
    <row r="15" spans="1:13" ht="24" x14ac:dyDescent="0.2">
      <c r="A15" s="92" t="s">
        <v>587</v>
      </c>
      <c r="B15" s="92" t="s">
        <v>588</v>
      </c>
      <c r="C15" s="92" t="s">
        <v>910</v>
      </c>
      <c r="D15" s="92" t="s">
        <v>589</v>
      </c>
      <c r="E15" s="92"/>
      <c r="F15" s="92" t="s">
        <v>587</v>
      </c>
      <c r="G15" s="92" t="s">
        <v>590</v>
      </c>
      <c r="H15" s="92" t="s">
        <v>591</v>
      </c>
      <c r="K15" t="s">
        <v>105</v>
      </c>
      <c r="L15" s="53"/>
      <c r="M15" s="75" t="s">
        <v>339</v>
      </c>
    </row>
    <row r="16" spans="1:13" ht="36" x14ac:dyDescent="0.2">
      <c r="A16" s="92" t="s">
        <v>592</v>
      </c>
      <c r="B16" s="92" t="s">
        <v>593</v>
      </c>
      <c r="C16" s="92" t="s">
        <v>1104</v>
      </c>
      <c r="D16" s="92" t="s">
        <v>546</v>
      </c>
      <c r="E16" s="92"/>
      <c r="F16" s="92" t="s">
        <v>592</v>
      </c>
      <c r="G16" s="92" t="s">
        <v>555</v>
      </c>
      <c r="H16" s="92" t="s">
        <v>556</v>
      </c>
      <c r="K16" t="s">
        <v>106</v>
      </c>
      <c r="L16" s="53"/>
      <c r="M16" s="75" t="s">
        <v>340</v>
      </c>
    </row>
    <row r="17" spans="1:13" ht="48" x14ac:dyDescent="0.2">
      <c r="A17" s="92" t="s">
        <v>594</v>
      </c>
      <c r="B17" s="92" t="s">
        <v>595</v>
      </c>
      <c r="C17" s="92" t="s">
        <v>838</v>
      </c>
      <c r="D17" s="92" t="s">
        <v>566</v>
      </c>
      <c r="E17" s="92"/>
      <c r="F17" s="92" t="s">
        <v>594</v>
      </c>
      <c r="G17" s="92" t="s">
        <v>1105</v>
      </c>
      <c r="H17" s="92" t="s">
        <v>1106</v>
      </c>
      <c r="K17" t="s">
        <v>107</v>
      </c>
      <c r="L17" s="53"/>
      <c r="M17" s="75" t="s">
        <v>341</v>
      </c>
    </row>
    <row r="18" spans="1:13" ht="24" x14ac:dyDescent="0.2">
      <c r="A18" s="92" t="s">
        <v>596</v>
      </c>
      <c r="B18" s="92" t="s">
        <v>597</v>
      </c>
      <c r="C18" s="92" t="s">
        <v>1104</v>
      </c>
      <c r="D18" s="92" t="s">
        <v>546</v>
      </c>
      <c r="E18" s="92"/>
      <c r="F18" s="92" t="s">
        <v>596</v>
      </c>
      <c r="G18" s="92" t="s">
        <v>598</v>
      </c>
      <c r="H18" s="92" t="s">
        <v>599</v>
      </c>
      <c r="K18" t="s">
        <v>108</v>
      </c>
      <c r="L18" s="53"/>
      <c r="M18" s="53"/>
    </row>
    <row r="19" spans="1:13" ht="24" x14ac:dyDescent="0.2">
      <c r="A19" s="92" t="s">
        <v>600</v>
      </c>
      <c r="B19" s="92" t="s">
        <v>601</v>
      </c>
      <c r="C19" s="92" t="s">
        <v>910</v>
      </c>
      <c r="D19" s="92" t="s">
        <v>589</v>
      </c>
      <c r="E19" s="92"/>
      <c r="F19" s="92" t="s">
        <v>600</v>
      </c>
      <c r="G19" s="92" t="s">
        <v>555</v>
      </c>
      <c r="H19" s="92" t="s">
        <v>556</v>
      </c>
      <c r="K19" t="s">
        <v>109</v>
      </c>
      <c r="L19" s="53"/>
      <c r="M19" s="53"/>
    </row>
    <row r="20" spans="1:13" ht="36" x14ac:dyDescent="0.2">
      <c r="A20" s="92" t="s">
        <v>602</v>
      </c>
      <c r="B20" s="92" t="s">
        <v>603</v>
      </c>
      <c r="C20" s="92" t="s">
        <v>959</v>
      </c>
      <c r="D20" s="92" t="s">
        <v>549</v>
      </c>
      <c r="E20" s="92"/>
      <c r="F20" s="92" t="s">
        <v>602</v>
      </c>
      <c r="G20" s="92" t="s">
        <v>544</v>
      </c>
      <c r="H20" s="92" t="s">
        <v>545</v>
      </c>
      <c r="K20" t="s">
        <v>110</v>
      </c>
      <c r="L20" s="53"/>
      <c r="M20" s="53"/>
    </row>
    <row r="21" spans="1:13" ht="36" x14ac:dyDescent="0.2">
      <c r="A21" s="92" t="s">
        <v>604</v>
      </c>
      <c r="B21" s="92" t="s">
        <v>605</v>
      </c>
      <c r="C21" s="92" t="s">
        <v>841</v>
      </c>
      <c r="D21" s="92" t="s">
        <v>606</v>
      </c>
      <c r="E21" s="92"/>
      <c r="F21" s="92" t="s">
        <v>604</v>
      </c>
      <c r="G21" s="92" t="s">
        <v>557</v>
      </c>
      <c r="H21" s="92" t="s">
        <v>558</v>
      </c>
      <c r="K21" t="s">
        <v>111</v>
      </c>
      <c r="L21" s="53"/>
      <c r="M21" s="53"/>
    </row>
    <row r="22" spans="1:13" ht="36" x14ac:dyDescent="0.2">
      <c r="A22" s="92" t="s">
        <v>607</v>
      </c>
      <c r="B22" s="92" t="s">
        <v>608</v>
      </c>
      <c r="C22" s="92" t="s">
        <v>1107</v>
      </c>
      <c r="D22" s="92" t="s">
        <v>1108</v>
      </c>
      <c r="E22" s="92"/>
      <c r="F22" s="92" t="s">
        <v>607</v>
      </c>
      <c r="G22" s="92" t="s">
        <v>544</v>
      </c>
      <c r="H22" s="92" t="s">
        <v>545</v>
      </c>
      <c r="K22" t="s">
        <v>112</v>
      </c>
      <c r="L22" s="53"/>
      <c r="M22" s="53"/>
    </row>
    <row r="23" spans="1:13" ht="24" x14ac:dyDescent="0.2">
      <c r="A23" s="92" t="s">
        <v>609</v>
      </c>
      <c r="B23" s="92" t="s">
        <v>610</v>
      </c>
      <c r="C23" s="92" t="s">
        <v>870</v>
      </c>
      <c r="D23" s="92" t="s">
        <v>632</v>
      </c>
      <c r="E23" s="92"/>
      <c r="F23" s="92" t="s">
        <v>609</v>
      </c>
      <c r="G23" s="92" t="s">
        <v>555</v>
      </c>
      <c r="H23" s="92" t="s">
        <v>556</v>
      </c>
      <c r="K23" t="s">
        <v>363</v>
      </c>
      <c r="L23" s="53"/>
      <c r="M23" s="53"/>
    </row>
    <row r="24" spans="1:13" ht="36" x14ac:dyDescent="0.2">
      <c r="A24" s="92" t="s">
        <v>611</v>
      </c>
      <c r="B24" s="92" t="s">
        <v>612</v>
      </c>
      <c r="C24" s="92" t="s">
        <v>838</v>
      </c>
      <c r="D24" s="92" t="s">
        <v>566</v>
      </c>
      <c r="E24" s="92"/>
      <c r="F24" s="92" t="s">
        <v>611</v>
      </c>
      <c r="G24" s="92" t="s">
        <v>553</v>
      </c>
      <c r="H24" s="92" t="s">
        <v>554</v>
      </c>
      <c r="K24" t="s">
        <v>364</v>
      </c>
      <c r="L24" s="53"/>
      <c r="M24" s="53"/>
    </row>
    <row r="25" spans="1:13" ht="36" x14ac:dyDescent="0.2">
      <c r="A25" s="92" t="s">
        <v>613</v>
      </c>
      <c r="B25" s="92" t="s">
        <v>614</v>
      </c>
      <c r="C25" s="92" t="s">
        <v>1107</v>
      </c>
      <c r="D25" s="92" t="s">
        <v>1108</v>
      </c>
      <c r="E25" s="92"/>
      <c r="F25" s="92" t="s">
        <v>613</v>
      </c>
      <c r="G25" s="92" t="s">
        <v>544</v>
      </c>
      <c r="H25" s="92" t="s">
        <v>545</v>
      </c>
      <c r="K25" t="s">
        <v>365</v>
      </c>
      <c r="L25" s="53"/>
      <c r="M25" s="55"/>
    </row>
    <row r="26" spans="1:13" ht="60" x14ac:dyDescent="0.2">
      <c r="A26" s="92" t="s">
        <v>615</v>
      </c>
      <c r="B26" s="92" t="s">
        <v>616</v>
      </c>
      <c r="C26" s="92" t="s">
        <v>825</v>
      </c>
      <c r="D26" s="92" t="s">
        <v>561</v>
      </c>
      <c r="E26" s="92"/>
      <c r="F26" s="92" t="s">
        <v>615</v>
      </c>
      <c r="G26" s="92" t="s">
        <v>562</v>
      </c>
      <c r="H26" s="92" t="s">
        <v>563</v>
      </c>
      <c r="K26" t="s">
        <v>366</v>
      </c>
      <c r="L26" s="53"/>
      <c r="M26" s="55"/>
    </row>
    <row r="27" spans="1:13" ht="36" x14ac:dyDescent="0.2">
      <c r="A27" s="92" t="s">
        <v>617</v>
      </c>
      <c r="B27" s="92" t="s">
        <v>618</v>
      </c>
      <c r="C27" s="92" t="s">
        <v>825</v>
      </c>
      <c r="D27" s="92" t="s">
        <v>561</v>
      </c>
      <c r="E27" s="92"/>
      <c r="F27" s="92" t="s">
        <v>617</v>
      </c>
      <c r="G27" s="92" t="s">
        <v>562</v>
      </c>
      <c r="H27" s="92" t="s">
        <v>563</v>
      </c>
      <c r="K27" t="s">
        <v>367</v>
      </c>
      <c r="L27" s="55"/>
      <c r="M27" s="59"/>
    </row>
    <row r="28" spans="1:13" ht="48" x14ac:dyDescent="0.2">
      <c r="A28" s="92" t="s">
        <v>619</v>
      </c>
      <c r="B28" s="92" t="s">
        <v>620</v>
      </c>
      <c r="C28" s="92" t="s">
        <v>890</v>
      </c>
      <c r="D28" s="92" t="s">
        <v>621</v>
      </c>
      <c r="E28" s="92"/>
      <c r="F28" s="92" t="s">
        <v>619</v>
      </c>
      <c r="G28" s="92" t="s">
        <v>553</v>
      </c>
      <c r="H28" s="92" t="s">
        <v>554</v>
      </c>
      <c r="K28" t="s">
        <v>368</v>
      </c>
      <c r="L28" s="55"/>
      <c r="M28" s="52"/>
    </row>
    <row r="29" spans="1:13" ht="48" x14ac:dyDescent="0.2">
      <c r="A29" s="92" t="s">
        <v>622</v>
      </c>
      <c r="B29" s="92" t="s">
        <v>623</v>
      </c>
      <c r="C29" s="92" t="s">
        <v>825</v>
      </c>
      <c r="D29" s="92" t="s">
        <v>561</v>
      </c>
      <c r="E29" s="92"/>
      <c r="F29" s="92" t="s">
        <v>622</v>
      </c>
      <c r="G29" s="92" t="s">
        <v>555</v>
      </c>
      <c r="H29" s="92" t="s">
        <v>556</v>
      </c>
      <c r="K29" t="s">
        <v>113</v>
      </c>
      <c r="L29" s="59"/>
      <c r="M29" s="59"/>
    </row>
    <row r="30" spans="1:13" ht="36" x14ac:dyDescent="0.2">
      <c r="A30" s="92" t="s">
        <v>624</v>
      </c>
      <c r="B30" s="92" t="s">
        <v>625</v>
      </c>
      <c r="C30" s="92" t="s">
        <v>885</v>
      </c>
      <c r="D30" s="92" t="s">
        <v>576</v>
      </c>
      <c r="E30" s="92"/>
      <c r="F30" s="92" t="s">
        <v>624</v>
      </c>
      <c r="G30" s="92" t="s">
        <v>555</v>
      </c>
      <c r="H30" s="92" t="s">
        <v>556</v>
      </c>
      <c r="K30" t="s">
        <v>114</v>
      </c>
      <c r="L30" s="52"/>
      <c r="M30" s="52"/>
    </row>
    <row r="31" spans="1:13" ht="48" x14ac:dyDescent="0.2">
      <c r="A31" s="92" t="s">
        <v>626</v>
      </c>
      <c r="B31" s="92" t="s">
        <v>627</v>
      </c>
      <c r="C31" s="92" t="s">
        <v>838</v>
      </c>
      <c r="D31" s="92" t="s">
        <v>566</v>
      </c>
      <c r="E31" s="92"/>
      <c r="F31" s="92" t="s">
        <v>626</v>
      </c>
      <c r="G31" s="92" t="s">
        <v>557</v>
      </c>
      <c r="H31" s="92" t="s">
        <v>558</v>
      </c>
      <c r="K31" t="s">
        <v>369</v>
      </c>
      <c r="L31" s="53"/>
      <c r="M31" s="53"/>
    </row>
    <row r="32" spans="1:13" ht="24" x14ac:dyDescent="0.2">
      <c r="A32" s="92" t="s">
        <v>628</v>
      </c>
      <c r="B32" s="92" t="s">
        <v>629</v>
      </c>
      <c r="C32" s="92" t="s">
        <v>838</v>
      </c>
      <c r="D32" s="92" t="s">
        <v>566</v>
      </c>
      <c r="E32" s="92"/>
      <c r="F32" s="92" t="s">
        <v>628</v>
      </c>
      <c r="G32" s="92" t="s">
        <v>557</v>
      </c>
      <c r="H32" s="92" t="s">
        <v>558</v>
      </c>
      <c r="K32" t="s">
        <v>115</v>
      </c>
      <c r="L32" s="53"/>
      <c r="M32" s="53"/>
    </row>
    <row r="33" spans="1:13" ht="36" x14ac:dyDescent="0.2">
      <c r="A33" s="92" t="s">
        <v>630</v>
      </c>
      <c r="B33" s="92" t="s">
        <v>631</v>
      </c>
      <c r="C33" s="92" t="s">
        <v>870</v>
      </c>
      <c r="D33" s="92" t="s">
        <v>632</v>
      </c>
      <c r="E33" s="92"/>
      <c r="F33" s="92" t="s">
        <v>630</v>
      </c>
      <c r="G33" s="92" t="s">
        <v>555</v>
      </c>
      <c r="H33" s="92" t="s">
        <v>556</v>
      </c>
      <c r="K33" t="s">
        <v>117</v>
      </c>
      <c r="L33" s="53"/>
      <c r="M33" s="53"/>
    </row>
    <row r="34" spans="1:13" ht="24" x14ac:dyDescent="0.2">
      <c r="A34" s="92" t="s">
        <v>633</v>
      </c>
      <c r="B34" s="92" t="s">
        <v>634</v>
      </c>
      <c r="C34" s="92" t="s">
        <v>838</v>
      </c>
      <c r="D34" s="92" t="s">
        <v>566</v>
      </c>
      <c r="E34" s="92"/>
      <c r="F34" s="92" t="s">
        <v>633</v>
      </c>
      <c r="G34" s="92" t="s">
        <v>553</v>
      </c>
      <c r="H34" s="92" t="s">
        <v>554</v>
      </c>
      <c r="K34" t="s">
        <v>118</v>
      </c>
      <c r="L34" s="53"/>
      <c r="M34" s="53"/>
    </row>
    <row r="35" spans="1:13" ht="36" x14ac:dyDescent="0.2">
      <c r="A35" s="92" t="s">
        <v>635</v>
      </c>
      <c r="B35" s="92" t="s">
        <v>636</v>
      </c>
      <c r="C35" s="92" t="s">
        <v>856</v>
      </c>
      <c r="D35" s="92" t="s">
        <v>541</v>
      </c>
      <c r="E35" s="92"/>
      <c r="F35" s="92" t="s">
        <v>635</v>
      </c>
      <c r="G35" s="92" t="s">
        <v>557</v>
      </c>
      <c r="H35" s="92" t="s">
        <v>558</v>
      </c>
      <c r="K35" t="s">
        <v>82</v>
      </c>
      <c r="L35" s="53"/>
      <c r="M35" s="53"/>
    </row>
    <row r="36" spans="1:13" ht="48" x14ac:dyDescent="0.2">
      <c r="A36" s="92" t="s">
        <v>637</v>
      </c>
      <c r="B36" s="92" t="s">
        <v>638</v>
      </c>
      <c r="C36" s="92" t="s">
        <v>885</v>
      </c>
      <c r="D36" s="92" t="s">
        <v>576</v>
      </c>
      <c r="E36" s="92"/>
      <c r="F36" s="92" t="s">
        <v>637</v>
      </c>
      <c r="G36" s="92" t="s">
        <v>555</v>
      </c>
      <c r="H36" s="92" t="s">
        <v>556</v>
      </c>
      <c r="K36" t="s">
        <v>116</v>
      </c>
      <c r="L36" s="53"/>
      <c r="M36" s="53"/>
    </row>
    <row r="37" spans="1:13" ht="24" x14ac:dyDescent="0.2">
      <c r="A37" s="92" t="s">
        <v>639</v>
      </c>
      <c r="B37" s="92" t="s">
        <v>640</v>
      </c>
      <c r="C37" s="92" t="s">
        <v>870</v>
      </c>
      <c r="D37" s="92" t="s">
        <v>632</v>
      </c>
      <c r="E37" s="92"/>
      <c r="F37" s="92" t="s">
        <v>639</v>
      </c>
      <c r="G37" s="92" t="s">
        <v>555</v>
      </c>
      <c r="H37" s="92" t="s">
        <v>556</v>
      </c>
      <c r="K37" t="s">
        <v>119</v>
      </c>
      <c r="L37" s="53"/>
      <c r="M37" s="53"/>
    </row>
    <row r="38" spans="1:13" ht="48" x14ac:dyDescent="0.2">
      <c r="A38" s="92" t="s">
        <v>641</v>
      </c>
      <c r="B38" s="92" t="s">
        <v>642</v>
      </c>
      <c r="C38" s="92" t="s">
        <v>859</v>
      </c>
      <c r="D38" s="92" t="s">
        <v>552</v>
      </c>
      <c r="E38" s="92"/>
      <c r="F38" s="92" t="s">
        <v>641</v>
      </c>
      <c r="G38" s="92" t="s">
        <v>553</v>
      </c>
      <c r="H38" s="92" t="s">
        <v>554</v>
      </c>
      <c r="K38" t="s">
        <v>120</v>
      </c>
      <c r="L38" s="53"/>
      <c r="M38" s="53"/>
    </row>
    <row r="39" spans="1:13" ht="60" x14ac:dyDescent="0.2">
      <c r="A39" s="92" t="s">
        <v>643</v>
      </c>
      <c r="B39" s="92" t="s">
        <v>644</v>
      </c>
      <c r="C39" s="92" t="s">
        <v>1109</v>
      </c>
      <c r="D39" s="92" t="s">
        <v>645</v>
      </c>
      <c r="E39" s="92"/>
      <c r="F39" s="92" t="s">
        <v>643</v>
      </c>
      <c r="G39" s="92" t="s">
        <v>555</v>
      </c>
      <c r="H39" s="92" t="s">
        <v>556</v>
      </c>
      <c r="K39" t="s">
        <v>121</v>
      </c>
      <c r="L39" s="55"/>
      <c r="M39" s="55"/>
    </row>
    <row r="40" spans="1:13" ht="36" x14ac:dyDescent="0.2">
      <c r="A40" s="92" t="s">
        <v>646</v>
      </c>
      <c r="B40" s="92" t="s">
        <v>647</v>
      </c>
      <c r="C40" s="92" t="s">
        <v>856</v>
      </c>
      <c r="D40" s="92" t="s">
        <v>541</v>
      </c>
      <c r="E40" s="92"/>
      <c r="F40" s="92" t="s">
        <v>646</v>
      </c>
      <c r="G40" s="92" t="s">
        <v>557</v>
      </c>
      <c r="H40" s="92" t="s">
        <v>558</v>
      </c>
      <c r="K40" t="s">
        <v>122</v>
      </c>
      <c r="L40" s="55"/>
      <c r="M40" s="55"/>
    </row>
    <row r="41" spans="1:13" ht="24" x14ac:dyDescent="0.2">
      <c r="A41" s="92" t="s">
        <v>648</v>
      </c>
      <c r="B41" s="92" t="s">
        <v>649</v>
      </c>
      <c r="C41" s="92" t="s">
        <v>825</v>
      </c>
      <c r="D41" s="92" t="s">
        <v>561</v>
      </c>
      <c r="E41" s="92"/>
      <c r="F41" s="92" t="s">
        <v>648</v>
      </c>
      <c r="G41" s="92" t="s">
        <v>562</v>
      </c>
      <c r="H41" s="92" t="s">
        <v>563</v>
      </c>
      <c r="K41" t="s">
        <v>123</v>
      </c>
      <c r="L41" s="55"/>
      <c r="M41" s="55"/>
    </row>
    <row r="42" spans="1:13" ht="36" x14ac:dyDescent="0.2">
      <c r="A42" s="92" t="s">
        <v>650</v>
      </c>
      <c r="B42" s="92" t="s">
        <v>651</v>
      </c>
      <c r="C42" s="92" t="s">
        <v>856</v>
      </c>
      <c r="D42" s="92" t="s">
        <v>541</v>
      </c>
      <c r="E42" s="92"/>
      <c r="F42" s="92" t="s">
        <v>650</v>
      </c>
      <c r="G42" s="92" t="s">
        <v>557</v>
      </c>
      <c r="H42" s="92" t="s">
        <v>558</v>
      </c>
      <c r="K42" t="s">
        <v>124</v>
      </c>
      <c r="L42" s="61"/>
      <c r="M42" s="55"/>
    </row>
    <row r="43" spans="1:13" ht="48" x14ac:dyDescent="0.2">
      <c r="A43" s="92" t="s">
        <v>652</v>
      </c>
      <c r="B43" s="92" t="s">
        <v>653</v>
      </c>
      <c r="C43" s="92" t="s">
        <v>856</v>
      </c>
      <c r="D43" s="92" t="s">
        <v>541</v>
      </c>
      <c r="E43" s="92"/>
      <c r="F43" s="92" t="s">
        <v>652</v>
      </c>
      <c r="G43" s="92" t="s">
        <v>557</v>
      </c>
      <c r="H43" s="92" t="s">
        <v>558</v>
      </c>
      <c r="K43" t="s">
        <v>370</v>
      </c>
      <c r="L43" s="61"/>
      <c r="M43" s="55"/>
    </row>
    <row r="44" spans="1:13" ht="36" x14ac:dyDescent="0.2">
      <c r="A44" s="92" t="s">
        <v>654</v>
      </c>
      <c r="B44" s="92" t="s">
        <v>655</v>
      </c>
      <c r="C44" s="92" t="s">
        <v>856</v>
      </c>
      <c r="D44" s="92" t="s">
        <v>541</v>
      </c>
      <c r="E44" s="92"/>
      <c r="F44" s="92" t="s">
        <v>654</v>
      </c>
      <c r="G44" s="92" t="s">
        <v>557</v>
      </c>
      <c r="H44" s="92" t="s">
        <v>558</v>
      </c>
      <c r="K44" t="s">
        <v>371</v>
      </c>
      <c r="L44" s="54"/>
      <c r="M44" s="55"/>
    </row>
    <row r="45" spans="1:13" ht="36" x14ac:dyDescent="0.2">
      <c r="A45" s="92" t="s">
        <v>656</v>
      </c>
      <c r="B45" s="92" t="s">
        <v>657</v>
      </c>
      <c r="C45" s="92" t="s">
        <v>910</v>
      </c>
      <c r="D45" s="92" t="s">
        <v>589</v>
      </c>
      <c r="E45" s="92"/>
      <c r="F45" s="92" t="s">
        <v>656</v>
      </c>
      <c r="G45" s="92" t="s">
        <v>555</v>
      </c>
      <c r="H45" s="92" t="s">
        <v>556</v>
      </c>
      <c r="K45" t="s">
        <v>372</v>
      </c>
      <c r="L45" s="55"/>
      <c r="M45" s="55"/>
    </row>
    <row r="46" spans="1:13" ht="24" x14ac:dyDescent="0.2">
      <c r="A46" s="92" t="s">
        <v>658</v>
      </c>
      <c r="B46" s="92" t="s">
        <v>659</v>
      </c>
      <c r="C46" s="92" t="s">
        <v>907</v>
      </c>
      <c r="D46" s="92" t="s">
        <v>573</v>
      </c>
      <c r="E46" s="92"/>
      <c r="F46" s="92" t="s">
        <v>658</v>
      </c>
      <c r="G46" s="92" t="s">
        <v>544</v>
      </c>
      <c r="H46" s="92" t="s">
        <v>545</v>
      </c>
      <c r="K46" t="s">
        <v>373</v>
      </c>
      <c r="L46" s="55"/>
      <c r="M46" s="55"/>
    </row>
    <row r="47" spans="1:13" ht="48" x14ac:dyDescent="0.2">
      <c r="A47" s="92" t="s">
        <v>660</v>
      </c>
      <c r="B47" s="92" t="s">
        <v>661</v>
      </c>
      <c r="C47" s="92" t="s">
        <v>959</v>
      </c>
      <c r="D47" s="92" t="s">
        <v>549</v>
      </c>
      <c r="E47" s="92"/>
      <c r="F47" s="92" t="s">
        <v>660</v>
      </c>
      <c r="G47" s="92" t="s">
        <v>555</v>
      </c>
      <c r="H47" s="92" t="s">
        <v>556</v>
      </c>
      <c r="K47" t="s">
        <v>374</v>
      </c>
      <c r="L47" s="55"/>
      <c r="M47" s="55"/>
    </row>
    <row r="48" spans="1:13" ht="36" x14ac:dyDescent="0.2">
      <c r="A48" s="92" t="s">
        <v>662</v>
      </c>
      <c r="B48" s="92" t="s">
        <v>663</v>
      </c>
      <c r="C48" s="92" t="s">
        <v>825</v>
      </c>
      <c r="D48" s="92" t="s">
        <v>561</v>
      </c>
      <c r="E48" s="92"/>
      <c r="F48" s="92" t="s">
        <v>662</v>
      </c>
      <c r="G48" s="92" t="s">
        <v>562</v>
      </c>
      <c r="H48" s="92" t="s">
        <v>563</v>
      </c>
      <c r="K48" t="s">
        <v>375</v>
      </c>
      <c r="L48" s="55"/>
      <c r="M48" s="61"/>
    </row>
    <row r="49" spans="1:13" ht="36" x14ac:dyDescent="0.2">
      <c r="A49" s="92" t="s">
        <v>664</v>
      </c>
      <c r="B49" s="92" t="s">
        <v>665</v>
      </c>
      <c r="C49" s="92" t="s">
        <v>907</v>
      </c>
      <c r="D49" s="92" t="s">
        <v>573</v>
      </c>
      <c r="E49" s="92"/>
      <c r="F49" s="92" t="s">
        <v>664</v>
      </c>
      <c r="G49" s="92" t="s">
        <v>544</v>
      </c>
      <c r="H49" s="92" t="s">
        <v>545</v>
      </c>
      <c r="K49" t="s">
        <v>376</v>
      </c>
      <c r="L49" s="55"/>
      <c r="M49" s="61"/>
    </row>
    <row r="50" spans="1:13" ht="36" x14ac:dyDescent="0.2">
      <c r="A50" s="92" t="s">
        <v>666</v>
      </c>
      <c r="B50" s="92" t="s">
        <v>667</v>
      </c>
      <c r="C50" s="92" t="s">
        <v>1109</v>
      </c>
      <c r="D50" s="92" t="s">
        <v>645</v>
      </c>
      <c r="E50" s="92"/>
      <c r="F50" s="92" t="s">
        <v>666</v>
      </c>
      <c r="G50" s="92" t="s">
        <v>544</v>
      </c>
      <c r="H50" s="92" t="s">
        <v>545</v>
      </c>
      <c r="K50" t="s">
        <v>377</v>
      </c>
      <c r="L50" s="55"/>
      <c r="M50" s="54"/>
    </row>
    <row r="51" spans="1:13" ht="36" x14ac:dyDescent="0.2">
      <c r="A51" s="92" t="s">
        <v>668</v>
      </c>
      <c r="B51" s="92" t="s">
        <v>669</v>
      </c>
      <c r="C51" s="92" t="s">
        <v>822</v>
      </c>
      <c r="D51" s="92" t="s">
        <v>670</v>
      </c>
      <c r="E51" s="92"/>
      <c r="F51" s="92" t="s">
        <v>668</v>
      </c>
      <c r="G51" s="92" t="s">
        <v>562</v>
      </c>
      <c r="H51" s="92" t="s">
        <v>563</v>
      </c>
      <c r="K51" t="s">
        <v>378</v>
      </c>
      <c r="L51" s="55"/>
      <c r="M51" s="55"/>
    </row>
    <row r="52" spans="1:13" ht="36" x14ac:dyDescent="0.2">
      <c r="A52" s="92" t="s">
        <v>671</v>
      </c>
      <c r="B52" s="92" t="s">
        <v>672</v>
      </c>
      <c r="C52" s="92" t="s">
        <v>841</v>
      </c>
      <c r="D52" s="92" t="s">
        <v>606</v>
      </c>
      <c r="E52" s="92"/>
      <c r="F52" s="92" t="s">
        <v>671</v>
      </c>
      <c r="G52" s="92" t="s">
        <v>557</v>
      </c>
      <c r="H52" s="92" t="s">
        <v>558</v>
      </c>
      <c r="K52" t="s">
        <v>125</v>
      </c>
      <c r="L52" s="54"/>
      <c r="M52" s="55"/>
    </row>
    <row r="53" spans="1:13" ht="36" x14ac:dyDescent="0.2">
      <c r="A53" s="92" t="s">
        <v>673</v>
      </c>
      <c r="B53" s="92" t="s">
        <v>674</v>
      </c>
      <c r="C53" s="92" t="s">
        <v>907</v>
      </c>
      <c r="D53" s="92" t="s">
        <v>573</v>
      </c>
      <c r="E53" s="92"/>
      <c r="F53" s="92" t="s">
        <v>673</v>
      </c>
      <c r="G53" s="92" t="s">
        <v>598</v>
      </c>
      <c r="H53" s="92" t="s">
        <v>599</v>
      </c>
      <c r="K53" t="s">
        <v>126</v>
      </c>
      <c r="L53" s="55"/>
      <c r="M53" s="55"/>
    </row>
    <row r="54" spans="1:13" ht="36" x14ac:dyDescent="0.2">
      <c r="A54" s="92" t="s">
        <v>675</v>
      </c>
      <c r="B54" s="92" t="s">
        <v>676</v>
      </c>
      <c r="C54" s="92" t="s">
        <v>859</v>
      </c>
      <c r="D54" s="92" t="s">
        <v>552</v>
      </c>
      <c r="E54" s="92"/>
      <c r="F54" s="92" t="s">
        <v>675</v>
      </c>
      <c r="G54" s="92" t="s">
        <v>557</v>
      </c>
      <c r="H54" s="92" t="s">
        <v>558</v>
      </c>
      <c r="K54" t="s">
        <v>127</v>
      </c>
      <c r="L54" s="55"/>
      <c r="M54" s="55"/>
    </row>
    <row r="55" spans="1:13" ht="36" x14ac:dyDescent="0.2">
      <c r="A55" s="92" t="s">
        <v>677</v>
      </c>
      <c r="B55" s="92" t="s">
        <v>678</v>
      </c>
      <c r="C55" s="92" t="s">
        <v>885</v>
      </c>
      <c r="D55" s="92" t="s">
        <v>576</v>
      </c>
      <c r="E55" s="92"/>
      <c r="F55" s="92" t="s">
        <v>677</v>
      </c>
      <c r="G55" s="92" t="s">
        <v>555</v>
      </c>
      <c r="H55" s="92" t="s">
        <v>556</v>
      </c>
      <c r="K55" t="s">
        <v>128</v>
      </c>
      <c r="L55" s="55"/>
      <c r="M55" s="55"/>
    </row>
    <row r="56" spans="1:13" ht="36" x14ac:dyDescent="0.2">
      <c r="A56" s="92" t="s">
        <v>679</v>
      </c>
      <c r="B56" s="92" t="s">
        <v>680</v>
      </c>
      <c r="C56" s="92" t="s">
        <v>825</v>
      </c>
      <c r="D56" s="92" t="s">
        <v>561</v>
      </c>
      <c r="E56" s="92"/>
      <c r="F56" s="92" t="s">
        <v>679</v>
      </c>
      <c r="G56" s="92" t="s">
        <v>562</v>
      </c>
      <c r="H56" s="92" t="s">
        <v>563</v>
      </c>
      <c r="K56" t="s">
        <v>379</v>
      </c>
      <c r="L56" s="55"/>
      <c r="M56" s="55"/>
    </row>
    <row r="57" spans="1:13" ht="36" x14ac:dyDescent="0.2">
      <c r="A57" s="92" t="s">
        <v>681</v>
      </c>
      <c r="B57" s="92" t="s">
        <v>682</v>
      </c>
      <c r="C57" s="92" t="s">
        <v>885</v>
      </c>
      <c r="D57" s="92" t="s">
        <v>576</v>
      </c>
      <c r="E57" s="92"/>
      <c r="F57" s="92" t="s">
        <v>681</v>
      </c>
      <c r="G57" s="92" t="s">
        <v>555</v>
      </c>
      <c r="H57" s="92" t="s">
        <v>556</v>
      </c>
      <c r="K57" t="s">
        <v>129</v>
      </c>
      <c r="L57" s="55"/>
      <c r="M57" s="55"/>
    </row>
    <row r="58" spans="1:13" ht="36" x14ac:dyDescent="0.2">
      <c r="A58" s="92" t="s">
        <v>683</v>
      </c>
      <c r="B58" s="92" t="s">
        <v>684</v>
      </c>
      <c r="C58" s="92" t="s">
        <v>870</v>
      </c>
      <c r="D58" s="92" t="s">
        <v>632</v>
      </c>
      <c r="E58" s="92"/>
      <c r="F58" s="92" t="s">
        <v>683</v>
      </c>
      <c r="G58" s="92" t="s">
        <v>555</v>
      </c>
      <c r="H58" s="92" t="s">
        <v>556</v>
      </c>
      <c r="K58" t="s">
        <v>130</v>
      </c>
      <c r="L58" s="55"/>
      <c r="M58" s="54"/>
    </row>
    <row r="59" spans="1:13" ht="24" x14ac:dyDescent="0.2">
      <c r="A59" s="92" t="s">
        <v>685</v>
      </c>
      <c r="B59" s="92" t="s">
        <v>686</v>
      </c>
      <c r="C59" s="92" t="s">
        <v>1110</v>
      </c>
      <c r="D59" s="92" t="s">
        <v>687</v>
      </c>
      <c r="E59" s="92"/>
      <c r="F59" s="92" t="s">
        <v>685</v>
      </c>
      <c r="G59" s="92" t="s">
        <v>688</v>
      </c>
      <c r="H59" s="92" t="s">
        <v>689</v>
      </c>
      <c r="K59" t="s">
        <v>131</v>
      </c>
      <c r="L59" s="55"/>
      <c r="M59" s="55"/>
    </row>
    <row r="60" spans="1:13" ht="36" x14ac:dyDescent="0.2">
      <c r="A60" s="92" t="s">
        <v>690</v>
      </c>
      <c r="B60" s="92" t="s">
        <v>691</v>
      </c>
      <c r="C60" s="92" t="s">
        <v>841</v>
      </c>
      <c r="D60" s="92" t="s">
        <v>606</v>
      </c>
      <c r="E60" s="92"/>
      <c r="F60" s="92" t="s">
        <v>690</v>
      </c>
      <c r="G60" s="92" t="s">
        <v>557</v>
      </c>
      <c r="H60" s="92" t="s">
        <v>558</v>
      </c>
      <c r="K60" t="s">
        <v>132</v>
      </c>
      <c r="M60" s="55"/>
    </row>
    <row r="61" spans="1:13" ht="36" x14ac:dyDescent="0.2">
      <c r="A61" s="92" t="s">
        <v>692</v>
      </c>
      <c r="B61" s="92" t="s">
        <v>693</v>
      </c>
      <c r="C61" s="92" t="s">
        <v>859</v>
      </c>
      <c r="D61" s="92" t="s">
        <v>552</v>
      </c>
      <c r="E61" s="92"/>
      <c r="F61" s="92" t="s">
        <v>692</v>
      </c>
      <c r="G61" s="92" t="s">
        <v>553</v>
      </c>
      <c r="H61" s="92" t="s">
        <v>554</v>
      </c>
      <c r="K61" t="s">
        <v>133</v>
      </c>
      <c r="M61" s="55"/>
    </row>
    <row r="62" spans="1:13" ht="24" x14ac:dyDescent="0.2">
      <c r="A62" s="92" t="s">
        <v>694</v>
      </c>
      <c r="B62" s="92" t="s">
        <v>695</v>
      </c>
      <c r="C62" s="92" t="s">
        <v>870</v>
      </c>
      <c r="D62" s="92" t="s">
        <v>632</v>
      </c>
      <c r="E62" s="92"/>
      <c r="F62" s="92" t="s">
        <v>694</v>
      </c>
      <c r="G62" s="92" t="s">
        <v>553</v>
      </c>
      <c r="H62" s="92" t="s">
        <v>554</v>
      </c>
      <c r="K62" t="s">
        <v>134</v>
      </c>
      <c r="M62" s="55"/>
    </row>
    <row r="63" spans="1:13" ht="36" x14ac:dyDescent="0.2">
      <c r="A63" s="92" t="s">
        <v>696</v>
      </c>
      <c r="B63" s="92" t="s">
        <v>697</v>
      </c>
      <c r="C63" s="92" t="s">
        <v>885</v>
      </c>
      <c r="D63" s="92" t="s">
        <v>576</v>
      </c>
      <c r="E63" s="92"/>
      <c r="F63" s="92" t="s">
        <v>696</v>
      </c>
      <c r="G63" s="92" t="s">
        <v>555</v>
      </c>
      <c r="H63" s="92" t="s">
        <v>556</v>
      </c>
      <c r="K63" t="s">
        <v>380</v>
      </c>
      <c r="M63" s="55"/>
    </row>
    <row r="64" spans="1:13" ht="36" x14ac:dyDescent="0.2">
      <c r="A64" s="92" t="s">
        <v>698</v>
      </c>
      <c r="B64" s="92" t="s">
        <v>699</v>
      </c>
      <c r="C64" s="92" t="s">
        <v>907</v>
      </c>
      <c r="D64" s="92" t="s">
        <v>573</v>
      </c>
      <c r="E64" s="92"/>
      <c r="F64" s="92" t="s">
        <v>698</v>
      </c>
      <c r="G64" s="92" t="s">
        <v>544</v>
      </c>
      <c r="H64" s="92" t="s">
        <v>545</v>
      </c>
      <c r="K64" t="s">
        <v>135</v>
      </c>
      <c r="M64" s="55"/>
    </row>
    <row r="65" spans="1:13" ht="36" x14ac:dyDescent="0.2">
      <c r="A65" s="92" t="s">
        <v>700</v>
      </c>
      <c r="B65" s="92" t="s">
        <v>701</v>
      </c>
      <c r="C65" s="92" t="s">
        <v>910</v>
      </c>
      <c r="D65" s="92" t="s">
        <v>589</v>
      </c>
      <c r="E65" s="92"/>
      <c r="F65" s="92" t="s">
        <v>700</v>
      </c>
      <c r="G65" s="92" t="s">
        <v>598</v>
      </c>
      <c r="H65" s="92" t="s">
        <v>599</v>
      </c>
      <c r="K65" t="s">
        <v>136</v>
      </c>
      <c r="M65" s="55"/>
    </row>
    <row r="66" spans="1:13" ht="36" x14ac:dyDescent="0.2">
      <c r="A66" s="92" t="s">
        <v>702</v>
      </c>
      <c r="B66" s="92" t="s">
        <v>703</v>
      </c>
      <c r="C66" s="92" t="s">
        <v>1107</v>
      </c>
      <c r="D66" s="92" t="s">
        <v>1108</v>
      </c>
      <c r="E66" s="92"/>
      <c r="F66" s="92" t="s">
        <v>702</v>
      </c>
      <c r="G66" s="92" t="s">
        <v>557</v>
      </c>
      <c r="H66" s="92" t="s">
        <v>558</v>
      </c>
      <c r="K66" t="s">
        <v>137</v>
      </c>
    </row>
    <row r="67" spans="1:13" ht="36" x14ac:dyDescent="0.2">
      <c r="A67" s="92" t="s">
        <v>704</v>
      </c>
      <c r="B67" s="92" t="s">
        <v>705</v>
      </c>
      <c r="C67" s="92" t="s">
        <v>856</v>
      </c>
      <c r="D67" s="92" t="s">
        <v>541</v>
      </c>
      <c r="E67" s="92"/>
      <c r="F67" s="92" t="s">
        <v>704</v>
      </c>
      <c r="G67" s="92" t="s">
        <v>562</v>
      </c>
      <c r="H67" s="92" t="s">
        <v>563</v>
      </c>
      <c r="K67" t="s">
        <v>81</v>
      </c>
    </row>
    <row r="68" spans="1:13" ht="48" x14ac:dyDescent="0.2">
      <c r="A68" s="92" t="s">
        <v>706</v>
      </c>
      <c r="B68" s="92" t="s">
        <v>707</v>
      </c>
      <c r="C68" s="92" t="s">
        <v>885</v>
      </c>
      <c r="D68" s="92" t="s">
        <v>576</v>
      </c>
      <c r="E68" s="92"/>
      <c r="F68" s="92" t="s">
        <v>706</v>
      </c>
      <c r="G68" s="92" t="s">
        <v>555</v>
      </c>
      <c r="H68" s="92" t="s">
        <v>556</v>
      </c>
      <c r="K68" t="s">
        <v>138</v>
      </c>
    </row>
    <row r="69" spans="1:13" ht="48" x14ac:dyDescent="0.2">
      <c r="A69" s="92" t="s">
        <v>708</v>
      </c>
      <c r="B69" s="92" t="s">
        <v>709</v>
      </c>
      <c r="C69" s="92" t="s">
        <v>838</v>
      </c>
      <c r="D69" s="92" t="s">
        <v>566</v>
      </c>
      <c r="E69" s="92"/>
      <c r="F69" s="92" t="s">
        <v>708</v>
      </c>
      <c r="G69" s="92" t="s">
        <v>562</v>
      </c>
      <c r="H69" s="92" t="s">
        <v>563</v>
      </c>
      <c r="K69" t="s">
        <v>381</v>
      </c>
    </row>
    <row r="70" spans="1:13" ht="36" x14ac:dyDescent="0.2">
      <c r="A70" s="92" t="s">
        <v>710</v>
      </c>
      <c r="B70" s="92" t="s">
        <v>711</v>
      </c>
      <c r="C70" s="92" t="s">
        <v>838</v>
      </c>
      <c r="D70" s="92" t="s">
        <v>566</v>
      </c>
      <c r="E70" s="92"/>
      <c r="F70" s="92" t="s">
        <v>710</v>
      </c>
      <c r="G70" s="92" t="s">
        <v>557</v>
      </c>
      <c r="H70" s="92" t="s">
        <v>558</v>
      </c>
      <c r="K70" t="s">
        <v>139</v>
      </c>
    </row>
    <row r="71" spans="1:13" ht="36" x14ac:dyDescent="0.2">
      <c r="A71" s="92" t="s">
        <v>712</v>
      </c>
      <c r="B71" s="92" t="s">
        <v>713</v>
      </c>
      <c r="C71" s="92" t="s">
        <v>907</v>
      </c>
      <c r="D71" s="92" t="s">
        <v>573</v>
      </c>
      <c r="E71" s="92"/>
      <c r="F71" s="92" t="s">
        <v>712</v>
      </c>
      <c r="G71" s="92" t="s">
        <v>544</v>
      </c>
      <c r="H71" s="92" t="s">
        <v>545</v>
      </c>
      <c r="K71" t="s">
        <v>140</v>
      </c>
    </row>
    <row r="72" spans="1:13" ht="48" x14ac:dyDescent="0.2">
      <c r="A72" s="92" t="s">
        <v>714</v>
      </c>
      <c r="B72" s="92" t="s">
        <v>715</v>
      </c>
      <c r="C72" s="92" t="s">
        <v>890</v>
      </c>
      <c r="D72" s="92" t="s">
        <v>621</v>
      </c>
      <c r="E72" s="92"/>
      <c r="F72" s="92" t="s">
        <v>714</v>
      </c>
      <c r="G72" s="92" t="s">
        <v>581</v>
      </c>
      <c r="H72" s="92" t="s">
        <v>582</v>
      </c>
      <c r="K72" t="s">
        <v>141</v>
      </c>
    </row>
    <row r="73" spans="1:13" ht="48" x14ac:dyDescent="0.2">
      <c r="A73" s="92" t="s">
        <v>716</v>
      </c>
      <c r="B73" s="92" t="s">
        <v>717</v>
      </c>
      <c r="C73" s="92" t="s">
        <v>890</v>
      </c>
      <c r="D73" s="92" t="s">
        <v>621</v>
      </c>
      <c r="E73" s="92"/>
      <c r="F73" s="92" t="s">
        <v>716</v>
      </c>
      <c r="G73" s="92" t="s">
        <v>581</v>
      </c>
      <c r="H73" s="92" t="s">
        <v>582</v>
      </c>
      <c r="K73" t="s">
        <v>142</v>
      </c>
    </row>
    <row r="74" spans="1:13" ht="48" x14ac:dyDescent="0.2">
      <c r="A74" s="92" t="s">
        <v>718</v>
      </c>
      <c r="B74" s="92" t="s">
        <v>719</v>
      </c>
      <c r="C74" s="92" t="s">
        <v>910</v>
      </c>
      <c r="D74" s="92" t="s">
        <v>589</v>
      </c>
      <c r="E74" s="92"/>
      <c r="F74" s="92" t="s">
        <v>718</v>
      </c>
      <c r="G74" s="92" t="s">
        <v>555</v>
      </c>
      <c r="H74" s="92" t="s">
        <v>556</v>
      </c>
      <c r="K74" t="s">
        <v>143</v>
      </c>
    </row>
    <row r="75" spans="1:13" ht="24" x14ac:dyDescent="0.2">
      <c r="A75" s="92" t="s">
        <v>720</v>
      </c>
      <c r="B75" s="92" t="s">
        <v>721</v>
      </c>
      <c r="C75" s="92" t="s">
        <v>1107</v>
      </c>
      <c r="D75" s="92" t="s">
        <v>1108</v>
      </c>
      <c r="E75" s="92"/>
      <c r="F75" s="92" t="s">
        <v>720</v>
      </c>
      <c r="G75" s="92" t="s">
        <v>544</v>
      </c>
      <c r="H75" s="92" t="s">
        <v>545</v>
      </c>
      <c r="K75" t="s">
        <v>144</v>
      </c>
    </row>
    <row r="76" spans="1:13" ht="36" x14ac:dyDescent="0.2">
      <c r="A76" s="92" t="s">
        <v>722</v>
      </c>
      <c r="B76" s="92" t="s">
        <v>723</v>
      </c>
      <c r="C76" s="92" t="s">
        <v>856</v>
      </c>
      <c r="D76" s="92" t="s">
        <v>541</v>
      </c>
      <c r="E76" s="92"/>
      <c r="F76" s="92" t="s">
        <v>722</v>
      </c>
      <c r="G76" s="92" t="s">
        <v>562</v>
      </c>
      <c r="H76" s="92" t="s">
        <v>563</v>
      </c>
      <c r="K76" t="s">
        <v>145</v>
      </c>
    </row>
    <row r="77" spans="1:13" ht="24" x14ac:dyDescent="0.2">
      <c r="A77" s="92" t="s">
        <v>724</v>
      </c>
      <c r="B77" s="92" t="s">
        <v>725</v>
      </c>
      <c r="C77" s="92" t="s">
        <v>885</v>
      </c>
      <c r="D77" s="92" t="s">
        <v>576</v>
      </c>
      <c r="E77" s="92"/>
      <c r="F77" s="92" t="s">
        <v>724</v>
      </c>
      <c r="G77" s="92" t="s">
        <v>555</v>
      </c>
      <c r="H77" s="92" t="s">
        <v>556</v>
      </c>
      <c r="K77" t="s">
        <v>146</v>
      </c>
    </row>
    <row r="78" spans="1:13" ht="36" x14ac:dyDescent="0.2">
      <c r="A78" s="92" t="s">
        <v>726</v>
      </c>
      <c r="B78" s="92" t="s">
        <v>727</v>
      </c>
      <c r="C78" s="92" t="s">
        <v>870</v>
      </c>
      <c r="D78" s="92" t="s">
        <v>632</v>
      </c>
      <c r="E78" s="92"/>
      <c r="F78" s="92" t="s">
        <v>726</v>
      </c>
      <c r="G78" s="92" t="s">
        <v>553</v>
      </c>
      <c r="H78" s="92" t="s">
        <v>554</v>
      </c>
      <c r="K78" t="s">
        <v>147</v>
      </c>
    </row>
    <row r="79" spans="1:13" ht="36" x14ac:dyDescent="0.2">
      <c r="A79" s="92" t="s">
        <v>728</v>
      </c>
      <c r="B79" s="92" t="s">
        <v>729</v>
      </c>
      <c r="C79" s="92" t="s">
        <v>910</v>
      </c>
      <c r="D79" s="92" t="s">
        <v>589</v>
      </c>
      <c r="E79" s="92"/>
      <c r="F79" s="92" t="s">
        <v>728</v>
      </c>
      <c r="G79" s="92" t="s">
        <v>555</v>
      </c>
      <c r="H79" s="92" t="s">
        <v>556</v>
      </c>
      <c r="K79" t="s">
        <v>148</v>
      </c>
    </row>
    <row r="80" spans="1:13" ht="36" x14ac:dyDescent="0.2">
      <c r="A80" s="92" t="s">
        <v>730</v>
      </c>
      <c r="B80" s="92" t="s">
        <v>731</v>
      </c>
      <c r="C80" s="92" t="s">
        <v>856</v>
      </c>
      <c r="D80" s="92" t="s">
        <v>541</v>
      </c>
      <c r="E80" s="92"/>
      <c r="F80" s="92" t="s">
        <v>730</v>
      </c>
      <c r="G80" s="92" t="s">
        <v>562</v>
      </c>
      <c r="H80" s="92" t="s">
        <v>563</v>
      </c>
      <c r="K80" t="s">
        <v>382</v>
      </c>
    </row>
    <row r="81" spans="1:11" ht="48" x14ac:dyDescent="0.2">
      <c r="A81" s="92" t="s">
        <v>732</v>
      </c>
      <c r="B81" s="92" t="s">
        <v>733</v>
      </c>
      <c r="C81" s="92" t="s">
        <v>1107</v>
      </c>
      <c r="D81" s="92" t="s">
        <v>1108</v>
      </c>
      <c r="E81" s="92"/>
      <c r="F81" s="92" t="s">
        <v>732</v>
      </c>
      <c r="G81" s="92" t="s">
        <v>557</v>
      </c>
      <c r="H81" s="92" t="s">
        <v>558</v>
      </c>
      <c r="K81" t="s">
        <v>149</v>
      </c>
    </row>
    <row r="82" spans="1:11" ht="36" x14ac:dyDescent="0.2">
      <c r="A82" s="92" t="s">
        <v>734</v>
      </c>
      <c r="B82" s="92" t="s">
        <v>735</v>
      </c>
      <c r="C82" s="92" t="s">
        <v>825</v>
      </c>
      <c r="D82" s="92" t="s">
        <v>561</v>
      </c>
      <c r="E82" s="92"/>
      <c r="F82" s="92" t="s">
        <v>734</v>
      </c>
      <c r="G82" s="92" t="s">
        <v>555</v>
      </c>
      <c r="H82" s="92" t="s">
        <v>556</v>
      </c>
      <c r="K82" t="s">
        <v>383</v>
      </c>
    </row>
    <row r="83" spans="1:11" ht="36" x14ac:dyDescent="0.2">
      <c r="A83" s="92" t="s">
        <v>736</v>
      </c>
      <c r="B83" s="92" t="s">
        <v>737</v>
      </c>
      <c r="C83" s="92" t="s">
        <v>885</v>
      </c>
      <c r="D83" s="92" t="s">
        <v>576</v>
      </c>
      <c r="E83" s="92"/>
      <c r="F83" s="92" t="s">
        <v>736</v>
      </c>
      <c r="G83" s="92" t="s">
        <v>555</v>
      </c>
      <c r="H83" s="92" t="s">
        <v>556</v>
      </c>
      <c r="K83" t="s">
        <v>150</v>
      </c>
    </row>
    <row r="84" spans="1:11" ht="24" x14ac:dyDescent="0.2">
      <c r="A84" s="92" t="s">
        <v>738</v>
      </c>
      <c r="B84" s="92" t="s">
        <v>739</v>
      </c>
      <c r="C84" s="92" t="s">
        <v>890</v>
      </c>
      <c r="D84" s="92" t="s">
        <v>621</v>
      </c>
      <c r="E84" s="92"/>
      <c r="F84" s="92" t="s">
        <v>738</v>
      </c>
      <c r="G84" s="92" t="s">
        <v>553</v>
      </c>
      <c r="H84" s="92" t="s">
        <v>554</v>
      </c>
      <c r="K84" t="s">
        <v>151</v>
      </c>
    </row>
    <row r="85" spans="1:11" ht="36" x14ac:dyDescent="0.2">
      <c r="A85" s="92" t="s">
        <v>740</v>
      </c>
      <c r="B85" s="92" t="s">
        <v>741</v>
      </c>
      <c r="C85" s="92" t="s">
        <v>856</v>
      </c>
      <c r="D85" s="92" t="s">
        <v>541</v>
      </c>
      <c r="E85" s="92"/>
      <c r="F85" s="92" t="s">
        <v>740</v>
      </c>
      <c r="G85" s="92" t="s">
        <v>562</v>
      </c>
      <c r="H85" s="92" t="s">
        <v>563</v>
      </c>
      <c r="K85" t="s">
        <v>152</v>
      </c>
    </row>
    <row r="86" spans="1:11" ht="36" x14ac:dyDescent="0.2">
      <c r="A86" s="92" t="s">
        <v>742</v>
      </c>
      <c r="B86" s="92" t="s">
        <v>743</v>
      </c>
      <c r="C86" s="92" t="s">
        <v>838</v>
      </c>
      <c r="D86" s="92" t="s">
        <v>566</v>
      </c>
      <c r="E86" s="92"/>
      <c r="F86" s="92" t="s">
        <v>742</v>
      </c>
      <c r="G86" s="92" t="s">
        <v>1105</v>
      </c>
      <c r="H86" s="92" t="s">
        <v>1106</v>
      </c>
      <c r="K86" t="s">
        <v>153</v>
      </c>
    </row>
    <row r="87" spans="1:11" ht="24" x14ac:dyDescent="0.2">
      <c r="A87" s="92" t="s">
        <v>744</v>
      </c>
      <c r="B87" s="92" t="s">
        <v>745</v>
      </c>
      <c r="C87" s="92" t="s">
        <v>885</v>
      </c>
      <c r="D87" s="92" t="s">
        <v>576</v>
      </c>
      <c r="E87" s="92"/>
      <c r="F87" s="92" t="s">
        <v>744</v>
      </c>
      <c r="G87" s="92" t="s">
        <v>555</v>
      </c>
      <c r="H87" s="92" t="s">
        <v>556</v>
      </c>
      <c r="K87" t="s">
        <v>384</v>
      </c>
    </row>
    <row r="88" spans="1:11" ht="24" x14ac:dyDescent="0.2">
      <c r="A88" s="92" t="s">
        <v>746</v>
      </c>
      <c r="B88" s="92" t="s">
        <v>747</v>
      </c>
      <c r="C88" s="92" t="s">
        <v>838</v>
      </c>
      <c r="D88" s="92" t="s">
        <v>566</v>
      </c>
      <c r="E88" s="92"/>
      <c r="F88" s="92" t="s">
        <v>746</v>
      </c>
      <c r="G88" s="92" t="s">
        <v>557</v>
      </c>
      <c r="H88" s="92" t="s">
        <v>558</v>
      </c>
      <c r="K88" t="s">
        <v>154</v>
      </c>
    </row>
    <row r="89" spans="1:11" ht="36" x14ac:dyDescent="0.2">
      <c r="A89" s="92" t="s">
        <v>748</v>
      </c>
      <c r="B89" s="92" t="s">
        <v>749</v>
      </c>
      <c r="C89" s="92" t="s">
        <v>910</v>
      </c>
      <c r="D89" s="92" t="s">
        <v>589</v>
      </c>
      <c r="E89" s="92"/>
      <c r="F89" s="92" t="s">
        <v>748</v>
      </c>
      <c r="G89" s="92" t="s">
        <v>598</v>
      </c>
      <c r="H89" s="92" t="s">
        <v>599</v>
      </c>
      <c r="K89" t="s">
        <v>155</v>
      </c>
    </row>
    <row r="90" spans="1:11" ht="48" x14ac:dyDescent="0.2">
      <c r="A90" s="92" t="s">
        <v>750</v>
      </c>
      <c r="B90" s="92" t="s">
        <v>751</v>
      </c>
      <c r="C90" s="92" t="s">
        <v>910</v>
      </c>
      <c r="D90" s="92" t="s">
        <v>589</v>
      </c>
      <c r="E90" s="92"/>
      <c r="F90" s="92" t="s">
        <v>750</v>
      </c>
      <c r="G90" s="92" t="s">
        <v>598</v>
      </c>
      <c r="H90" s="92" t="s">
        <v>599</v>
      </c>
      <c r="K90" t="s">
        <v>156</v>
      </c>
    </row>
    <row r="91" spans="1:11" ht="60" x14ac:dyDescent="0.2">
      <c r="A91" s="92" t="s">
        <v>752</v>
      </c>
      <c r="B91" s="92" t="s">
        <v>753</v>
      </c>
      <c r="C91" s="92" t="s">
        <v>856</v>
      </c>
      <c r="D91" s="92" t="s">
        <v>541</v>
      </c>
      <c r="E91" s="92"/>
      <c r="F91" s="92" t="s">
        <v>752</v>
      </c>
      <c r="G91" s="92" t="s">
        <v>562</v>
      </c>
      <c r="H91" s="92" t="s">
        <v>563</v>
      </c>
      <c r="K91" t="s">
        <v>157</v>
      </c>
    </row>
    <row r="92" spans="1:11" ht="36" x14ac:dyDescent="0.2">
      <c r="A92" s="92" t="s">
        <v>754</v>
      </c>
      <c r="B92" s="92" t="s">
        <v>755</v>
      </c>
      <c r="C92" s="92" t="s">
        <v>856</v>
      </c>
      <c r="D92" s="92" t="s">
        <v>541</v>
      </c>
      <c r="E92" s="92"/>
      <c r="F92" s="92" t="s">
        <v>754</v>
      </c>
      <c r="G92" s="92" t="s">
        <v>562</v>
      </c>
      <c r="H92" s="92" t="s">
        <v>563</v>
      </c>
      <c r="K92" t="s">
        <v>158</v>
      </c>
    </row>
    <row r="93" spans="1:11" ht="48" x14ac:dyDescent="0.2">
      <c r="A93" s="92" t="s">
        <v>756</v>
      </c>
      <c r="B93" s="92" t="s">
        <v>757</v>
      </c>
      <c r="C93" s="92" t="s">
        <v>870</v>
      </c>
      <c r="D93" s="92" t="s">
        <v>632</v>
      </c>
      <c r="E93" s="92"/>
      <c r="F93" s="92" t="s">
        <v>756</v>
      </c>
      <c r="G93" s="92" t="s">
        <v>555</v>
      </c>
      <c r="H93" s="92" t="s">
        <v>556</v>
      </c>
      <c r="K93" t="s">
        <v>159</v>
      </c>
    </row>
    <row r="94" spans="1:11" ht="36" x14ac:dyDescent="0.2">
      <c r="A94" s="92" t="s">
        <v>758</v>
      </c>
      <c r="B94" s="92" t="s">
        <v>759</v>
      </c>
      <c r="C94" s="92" t="s">
        <v>890</v>
      </c>
      <c r="D94" s="92" t="s">
        <v>621</v>
      </c>
      <c r="E94" s="92"/>
      <c r="F94" s="92" t="s">
        <v>758</v>
      </c>
      <c r="G94" s="92" t="s">
        <v>553</v>
      </c>
      <c r="H94" s="92" t="s">
        <v>554</v>
      </c>
      <c r="K94" t="s">
        <v>160</v>
      </c>
    </row>
    <row r="95" spans="1:11" ht="48" x14ac:dyDescent="0.2">
      <c r="A95" s="92" t="s">
        <v>760</v>
      </c>
      <c r="B95" s="92" t="s">
        <v>761</v>
      </c>
      <c r="C95" s="92" t="s">
        <v>822</v>
      </c>
      <c r="D95" s="92" t="s">
        <v>670</v>
      </c>
      <c r="E95" s="92"/>
      <c r="F95" s="92" t="s">
        <v>760</v>
      </c>
      <c r="G95" s="92" t="s">
        <v>557</v>
      </c>
      <c r="H95" s="92" t="s">
        <v>558</v>
      </c>
      <c r="K95" t="s">
        <v>161</v>
      </c>
    </row>
    <row r="96" spans="1:11" ht="60" x14ac:dyDescent="0.2">
      <c r="A96" s="92" t="s">
        <v>762</v>
      </c>
      <c r="B96" s="92" t="s">
        <v>763</v>
      </c>
      <c r="C96" s="92" t="s">
        <v>910</v>
      </c>
      <c r="D96" s="92" t="s">
        <v>589</v>
      </c>
      <c r="E96" s="92"/>
      <c r="F96" s="92" t="s">
        <v>762</v>
      </c>
      <c r="G96" s="92" t="s">
        <v>555</v>
      </c>
      <c r="H96" s="92" t="s">
        <v>556</v>
      </c>
      <c r="K96" t="s">
        <v>162</v>
      </c>
    </row>
    <row r="97" spans="1:11" ht="36" x14ac:dyDescent="0.2">
      <c r="A97" s="92" t="s">
        <v>764</v>
      </c>
      <c r="B97" s="92" t="s">
        <v>765</v>
      </c>
      <c r="C97" s="92" t="s">
        <v>825</v>
      </c>
      <c r="D97" s="92" t="s">
        <v>561</v>
      </c>
      <c r="E97" s="92"/>
      <c r="F97" s="92" t="s">
        <v>764</v>
      </c>
      <c r="G97" s="92" t="s">
        <v>555</v>
      </c>
      <c r="H97" s="92" t="s">
        <v>556</v>
      </c>
      <c r="K97" t="s">
        <v>163</v>
      </c>
    </row>
    <row r="98" spans="1:11" ht="24" x14ac:dyDescent="0.2">
      <c r="A98" s="92" t="s">
        <v>766</v>
      </c>
      <c r="B98" s="92" t="s">
        <v>767</v>
      </c>
      <c r="C98" s="92" t="s">
        <v>907</v>
      </c>
      <c r="D98" s="92" t="s">
        <v>573</v>
      </c>
      <c r="E98" s="92"/>
      <c r="F98" s="92" t="s">
        <v>766</v>
      </c>
      <c r="G98" s="92" t="s">
        <v>544</v>
      </c>
      <c r="H98" s="92" t="s">
        <v>545</v>
      </c>
      <c r="K98" t="s">
        <v>385</v>
      </c>
    </row>
    <row r="99" spans="1:11" ht="24" x14ac:dyDescent="0.2">
      <c r="A99" s="92" t="s">
        <v>768</v>
      </c>
      <c r="B99" s="92" t="s">
        <v>769</v>
      </c>
      <c r="C99" s="92" t="s">
        <v>825</v>
      </c>
      <c r="D99" s="92" t="s">
        <v>561</v>
      </c>
      <c r="E99" s="92"/>
      <c r="F99" s="92" t="s">
        <v>768</v>
      </c>
      <c r="G99" s="92" t="s">
        <v>562</v>
      </c>
      <c r="H99" s="92" t="s">
        <v>563</v>
      </c>
      <c r="K99" t="s">
        <v>386</v>
      </c>
    </row>
    <row r="100" spans="1:11" ht="48" x14ac:dyDescent="0.2">
      <c r="A100" s="92" t="s">
        <v>770</v>
      </c>
      <c r="B100" s="92" t="s">
        <v>771</v>
      </c>
      <c r="C100" s="92" t="s">
        <v>910</v>
      </c>
      <c r="D100" s="92" t="s">
        <v>589</v>
      </c>
      <c r="E100" s="92"/>
      <c r="F100" s="92" t="s">
        <v>770</v>
      </c>
      <c r="G100" s="92" t="s">
        <v>555</v>
      </c>
      <c r="H100" s="92" t="s">
        <v>556</v>
      </c>
      <c r="K100" t="s">
        <v>164</v>
      </c>
    </row>
    <row r="101" spans="1:11" ht="60" x14ac:dyDescent="0.2">
      <c r="A101" s="92" t="s">
        <v>772</v>
      </c>
      <c r="B101" s="92" t="s">
        <v>773</v>
      </c>
      <c r="C101" s="92" t="s">
        <v>910</v>
      </c>
      <c r="D101" s="92" t="s">
        <v>589</v>
      </c>
      <c r="E101" s="92"/>
      <c r="F101" s="92" t="s">
        <v>772</v>
      </c>
      <c r="G101" s="92" t="s">
        <v>555</v>
      </c>
      <c r="H101" s="92" t="s">
        <v>556</v>
      </c>
      <c r="K101" t="s">
        <v>165</v>
      </c>
    </row>
    <row r="102" spans="1:11" ht="60" x14ac:dyDescent="0.2">
      <c r="A102" s="92" t="s">
        <v>774</v>
      </c>
      <c r="B102" s="92" t="s">
        <v>775</v>
      </c>
      <c r="C102" s="92" t="s">
        <v>959</v>
      </c>
      <c r="D102" s="92" t="s">
        <v>549</v>
      </c>
      <c r="E102" s="92"/>
      <c r="F102" s="92" t="s">
        <v>774</v>
      </c>
      <c r="G102" s="92" t="s">
        <v>544</v>
      </c>
      <c r="H102" s="92" t="s">
        <v>545</v>
      </c>
      <c r="K102" t="s">
        <v>166</v>
      </c>
    </row>
    <row r="103" spans="1:11" ht="36" x14ac:dyDescent="0.2">
      <c r="A103" s="92" t="s">
        <v>776</v>
      </c>
      <c r="B103" s="92" t="s">
        <v>777</v>
      </c>
      <c r="C103" s="92" t="s">
        <v>1107</v>
      </c>
      <c r="D103" s="92" t="s">
        <v>1108</v>
      </c>
      <c r="E103" s="92"/>
      <c r="F103" s="92" t="s">
        <v>776</v>
      </c>
      <c r="G103" s="92" t="s">
        <v>544</v>
      </c>
      <c r="H103" s="92" t="s">
        <v>545</v>
      </c>
      <c r="K103" t="s">
        <v>387</v>
      </c>
    </row>
    <row r="104" spans="1:11" ht="36" x14ac:dyDescent="0.2">
      <c r="A104" s="92" t="s">
        <v>778</v>
      </c>
      <c r="B104" s="92" t="s">
        <v>779</v>
      </c>
      <c r="C104" s="92" t="s">
        <v>885</v>
      </c>
      <c r="D104" s="92" t="s">
        <v>576</v>
      </c>
      <c r="E104" s="92"/>
      <c r="F104" s="92" t="s">
        <v>778</v>
      </c>
      <c r="G104" s="92" t="s">
        <v>555</v>
      </c>
      <c r="H104" s="92" t="s">
        <v>556</v>
      </c>
      <c r="K104" t="s">
        <v>167</v>
      </c>
    </row>
    <row r="105" spans="1:11" ht="48" x14ac:dyDescent="0.2">
      <c r="A105" s="92" t="s">
        <v>780</v>
      </c>
      <c r="B105" s="92" t="s">
        <v>781</v>
      </c>
      <c r="C105" s="92" t="s">
        <v>1107</v>
      </c>
      <c r="D105" s="92" t="s">
        <v>1108</v>
      </c>
      <c r="E105" s="92"/>
      <c r="F105" s="92" t="s">
        <v>780</v>
      </c>
      <c r="G105" s="92" t="s">
        <v>557</v>
      </c>
      <c r="H105" s="92" t="s">
        <v>558</v>
      </c>
      <c r="K105" t="s">
        <v>168</v>
      </c>
    </row>
    <row r="106" spans="1:11" ht="36" x14ac:dyDescent="0.2">
      <c r="A106" s="92" t="s">
        <v>782</v>
      </c>
      <c r="B106" s="92" t="s">
        <v>783</v>
      </c>
      <c r="C106" s="92" t="s">
        <v>870</v>
      </c>
      <c r="D106" s="92" t="s">
        <v>632</v>
      </c>
      <c r="E106" s="92"/>
      <c r="F106" s="92" t="s">
        <v>782</v>
      </c>
      <c r="G106" s="92" t="s">
        <v>544</v>
      </c>
      <c r="H106" s="92" t="s">
        <v>545</v>
      </c>
      <c r="K106" t="s">
        <v>169</v>
      </c>
    </row>
    <row r="107" spans="1:11" ht="36" x14ac:dyDescent="0.2">
      <c r="A107" s="92" t="s">
        <v>784</v>
      </c>
      <c r="B107" s="92" t="s">
        <v>785</v>
      </c>
      <c r="C107" s="92" t="s">
        <v>825</v>
      </c>
      <c r="D107" s="92" t="s">
        <v>561</v>
      </c>
      <c r="E107" s="92"/>
      <c r="F107" s="92" t="s">
        <v>784</v>
      </c>
      <c r="G107" s="92" t="s">
        <v>557</v>
      </c>
      <c r="H107" s="92" t="s">
        <v>558</v>
      </c>
      <c r="K107" t="s">
        <v>170</v>
      </c>
    </row>
    <row r="108" spans="1:11" ht="24" x14ac:dyDescent="0.2">
      <c r="A108" s="92" t="s">
        <v>786</v>
      </c>
      <c r="B108" s="92" t="s">
        <v>787</v>
      </c>
      <c r="C108" s="92" t="s">
        <v>825</v>
      </c>
      <c r="D108" s="92" t="s">
        <v>561</v>
      </c>
      <c r="E108" s="92"/>
      <c r="F108" s="92" t="s">
        <v>786</v>
      </c>
      <c r="G108" s="92" t="s">
        <v>562</v>
      </c>
      <c r="H108" s="92" t="s">
        <v>563</v>
      </c>
      <c r="K108" t="s">
        <v>388</v>
      </c>
    </row>
    <row r="109" spans="1:11" ht="48" x14ac:dyDescent="0.2">
      <c r="A109" s="92" t="s">
        <v>788</v>
      </c>
      <c r="B109" s="92" t="s">
        <v>789</v>
      </c>
      <c r="C109" s="92" t="s">
        <v>856</v>
      </c>
      <c r="D109" s="92" t="s">
        <v>541</v>
      </c>
      <c r="E109" s="92"/>
      <c r="F109" s="92" t="s">
        <v>788</v>
      </c>
      <c r="G109" s="92" t="s">
        <v>562</v>
      </c>
      <c r="H109" s="92" t="s">
        <v>563</v>
      </c>
      <c r="K109" t="s">
        <v>171</v>
      </c>
    </row>
    <row r="110" spans="1:11" ht="36" x14ac:dyDescent="0.2">
      <c r="A110" s="92" t="s">
        <v>790</v>
      </c>
      <c r="B110" s="92" t="s">
        <v>791</v>
      </c>
      <c r="C110" s="92" t="s">
        <v>825</v>
      </c>
      <c r="D110" s="92" t="s">
        <v>561</v>
      </c>
      <c r="E110" s="92"/>
      <c r="F110" s="92" t="s">
        <v>790</v>
      </c>
      <c r="G110" s="92" t="s">
        <v>555</v>
      </c>
      <c r="H110" s="92" t="s">
        <v>556</v>
      </c>
      <c r="K110" t="s">
        <v>172</v>
      </c>
    </row>
    <row r="111" spans="1:11" ht="48" x14ac:dyDescent="0.2">
      <c r="A111" s="92" t="s">
        <v>792</v>
      </c>
      <c r="B111" s="92" t="s">
        <v>793</v>
      </c>
      <c r="C111" s="92" t="s">
        <v>910</v>
      </c>
      <c r="D111" s="92" t="s">
        <v>589</v>
      </c>
      <c r="E111" s="92"/>
      <c r="F111" s="92" t="s">
        <v>792</v>
      </c>
      <c r="G111" s="92" t="s">
        <v>555</v>
      </c>
      <c r="H111" s="92" t="s">
        <v>556</v>
      </c>
      <c r="K111" t="s">
        <v>173</v>
      </c>
    </row>
    <row r="112" spans="1:11" ht="60" x14ac:dyDescent="0.2">
      <c r="A112" s="92" t="s">
        <v>794</v>
      </c>
      <c r="B112" s="92" t="s">
        <v>795</v>
      </c>
      <c r="C112" s="92" t="s">
        <v>907</v>
      </c>
      <c r="D112" s="92" t="s">
        <v>573</v>
      </c>
      <c r="E112" s="92"/>
      <c r="F112" s="92" t="s">
        <v>794</v>
      </c>
      <c r="G112" s="92" t="s">
        <v>544</v>
      </c>
      <c r="H112" s="92" t="s">
        <v>545</v>
      </c>
      <c r="K112" t="s">
        <v>389</v>
      </c>
    </row>
    <row r="113" spans="1:11" ht="48" x14ac:dyDescent="0.2">
      <c r="A113" s="92" t="s">
        <v>796</v>
      </c>
      <c r="B113" s="92" t="s">
        <v>797</v>
      </c>
      <c r="C113" s="92" t="s">
        <v>910</v>
      </c>
      <c r="D113" s="92" t="s">
        <v>589</v>
      </c>
      <c r="E113" s="92"/>
      <c r="F113" s="92" t="s">
        <v>796</v>
      </c>
      <c r="G113" s="92" t="s">
        <v>598</v>
      </c>
      <c r="H113" s="92" t="s">
        <v>599</v>
      </c>
      <c r="K113" t="s">
        <v>390</v>
      </c>
    </row>
    <row r="114" spans="1:11" ht="48" x14ac:dyDescent="0.2">
      <c r="A114" s="92" t="s">
        <v>798</v>
      </c>
      <c r="B114" s="92" t="s">
        <v>799</v>
      </c>
      <c r="C114" s="92" t="s">
        <v>838</v>
      </c>
      <c r="D114" s="92" t="s">
        <v>566</v>
      </c>
      <c r="E114" s="92"/>
      <c r="F114" s="92" t="s">
        <v>798</v>
      </c>
      <c r="G114" s="92" t="s">
        <v>1105</v>
      </c>
      <c r="H114" s="92" t="s">
        <v>1106</v>
      </c>
      <c r="K114" t="s">
        <v>174</v>
      </c>
    </row>
    <row r="115" spans="1:11" ht="24" x14ac:dyDescent="0.2">
      <c r="A115" s="92" t="s">
        <v>800</v>
      </c>
      <c r="B115" s="92" t="s">
        <v>801</v>
      </c>
      <c r="C115" s="92" t="s">
        <v>870</v>
      </c>
      <c r="D115" s="92" t="s">
        <v>632</v>
      </c>
      <c r="E115" s="92"/>
      <c r="F115" s="92" t="s">
        <v>800</v>
      </c>
      <c r="G115" s="92" t="s">
        <v>555</v>
      </c>
      <c r="H115" s="92" t="s">
        <v>556</v>
      </c>
      <c r="K115" t="s">
        <v>175</v>
      </c>
    </row>
    <row r="116" spans="1:11" ht="24" x14ac:dyDescent="0.2">
      <c r="A116" s="92" t="s">
        <v>802</v>
      </c>
      <c r="B116" s="92" t="s">
        <v>803</v>
      </c>
      <c r="C116" s="92" t="s">
        <v>870</v>
      </c>
      <c r="D116" s="92" t="s">
        <v>632</v>
      </c>
      <c r="E116" s="92"/>
      <c r="F116" s="92" t="s">
        <v>802</v>
      </c>
      <c r="G116" s="92" t="s">
        <v>555</v>
      </c>
      <c r="H116" s="92" t="s">
        <v>556</v>
      </c>
      <c r="K116" t="s">
        <v>176</v>
      </c>
    </row>
    <row r="117" spans="1:11" ht="36" x14ac:dyDescent="0.2">
      <c r="A117" s="92" t="s">
        <v>804</v>
      </c>
      <c r="B117" s="92" t="s">
        <v>805</v>
      </c>
      <c r="C117" s="92" t="s">
        <v>838</v>
      </c>
      <c r="D117" s="92" t="s">
        <v>566</v>
      </c>
      <c r="E117" s="92"/>
      <c r="F117" s="92" t="s">
        <v>804</v>
      </c>
      <c r="G117" s="92" t="s">
        <v>557</v>
      </c>
      <c r="H117" s="92" t="s">
        <v>558</v>
      </c>
      <c r="K117" t="s">
        <v>177</v>
      </c>
    </row>
    <row r="118" spans="1:11" ht="24" x14ac:dyDescent="0.2">
      <c r="A118" s="92" t="s">
        <v>806</v>
      </c>
      <c r="B118" s="92" t="s">
        <v>807</v>
      </c>
      <c r="C118" s="92" t="s">
        <v>910</v>
      </c>
      <c r="D118" s="92" t="s">
        <v>589</v>
      </c>
      <c r="E118" s="92"/>
      <c r="F118" s="92" t="s">
        <v>806</v>
      </c>
      <c r="G118" s="92" t="s">
        <v>598</v>
      </c>
      <c r="H118" s="92" t="s">
        <v>599</v>
      </c>
      <c r="K118" t="s">
        <v>178</v>
      </c>
    </row>
    <row r="119" spans="1:11" ht="48" x14ac:dyDescent="0.2">
      <c r="A119" s="92" t="s">
        <v>808</v>
      </c>
      <c r="B119" s="92" t="s">
        <v>809</v>
      </c>
      <c r="C119" s="92" t="s">
        <v>885</v>
      </c>
      <c r="D119" s="92" t="s">
        <v>576</v>
      </c>
      <c r="E119" s="92"/>
      <c r="F119" s="92" t="s">
        <v>808</v>
      </c>
      <c r="G119" s="92" t="s">
        <v>555</v>
      </c>
      <c r="H119" s="92" t="s">
        <v>556</v>
      </c>
      <c r="K119" t="s">
        <v>179</v>
      </c>
    </row>
    <row r="120" spans="1:11" ht="24" x14ac:dyDescent="0.2">
      <c r="A120" s="92" t="s">
        <v>810</v>
      </c>
      <c r="B120" s="92" t="s">
        <v>811</v>
      </c>
      <c r="C120" s="92" t="s">
        <v>822</v>
      </c>
      <c r="D120" s="92" t="s">
        <v>670</v>
      </c>
      <c r="E120" s="92"/>
      <c r="F120" s="92" t="s">
        <v>810</v>
      </c>
      <c r="G120" s="92" t="s">
        <v>557</v>
      </c>
      <c r="H120" s="92" t="s">
        <v>558</v>
      </c>
      <c r="K120" t="s">
        <v>180</v>
      </c>
    </row>
    <row r="121" spans="1:11" ht="36" x14ac:dyDescent="0.2">
      <c r="A121" s="92" t="s">
        <v>812</v>
      </c>
      <c r="B121" s="92" t="s">
        <v>813</v>
      </c>
      <c r="C121" s="92" t="s">
        <v>859</v>
      </c>
      <c r="D121" s="92" t="s">
        <v>552</v>
      </c>
      <c r="E121" s="92"/>
      <c r="F121" s="92" t="s">
        <v>812</v>
      </c>
      <c r="G121" s="92" t="s">
        <v>557</v>
      </c>
      <c r="H121" s="92" t="s">
        <v>558</v>
      </c>
      <c r="K121" t="s">
        <v>181</v>
      </c>
    </row>
    <row r="122" spans="1:11" ht="24" x14ac:dyDescent="0.2">
      <c r="A122" s="92" t="s">
        <v>814</v>
      </c>
      <c r="B122" s="92" t="s">
        <v>815</v>
      </c>
      <c r="C122" s="92" t="s">
        <v>859</v>
      </c>
      <c r="D122" s="92" t="s">
        <v>552</v>
      </c>
      <c r="E122" s="92"/>
      <c r="F122" s="92" t="s">
        <v>814</v>
      </c>
      <c r="G122" s="92" t="s">
        <v>557</v>
      </c>
      <c r="H122" s="92" t="s">
        <v>558</v>
      </c>
      <c r="K122" t="s">
        <v>182</v>
      </c>
    </row>
    <row r="123" spans="1:11" ht="48" x14ac:dyDescent="0.2">
      <c r="A123" s="92" t="s">
        <v>816</v>
      </c>
      <c r="B123" s="92" t="s">
        <v>817</v>
      </c>
      <c r="C123" s="92" t="s">
        <v>825</v>
      </c>
      <c r="D123" s="92" t="s">
        <v>561</v>
      </c>
      <c r="E123" s="92"/>
      <c r="F123" s="92" t="s">
        <v>816</v>
      </c>
      <c r="G123" s="92" t="s">
        <v>562</v>
      </c>
      <c r="H123" s="92" t="s">
        <v>563</v>
      </c>
      <c r="K123" t="s">
        <v>183</v>
      </c>
    </row>
    <row r="124" spans="1:11" ht="36" x14ac:dyDescent="0.2">
      <c r="A124" s="92" t="s">
        <v>818</v>
      </c>
      <c r="B124" s="92" t="s">
        <v>819</v>
      </c>
      <c r="C124" s="92" t="s">
        <v>910</v>
      </c>
      <c r="D124" s="92" t="s">
        <v>589</v>
      </c>
      <c r="E124" s="92"/>
      <c r="F124" s="92" t="s">
        <v>818</v>
      </c>
      <c r="G124" s="92" t="s">
        <v>555</v>
      </c>
      <c r="H124" s="92" t="s">
        <v>556</v>
      </c>
      <c r="K124" t="s">
        <v>391</v>
      </c>
    </row>
    <row r="125" spans="1:11" ht="48" x14ac:dyDescent="0.2">
      <c r="A125" s="92" t="s">
        <v>820</v>
      </c>
      <c r="B125" s="92" t="s">
        <v>821</v>
      </c>
      <c r="C125" s="92" t="s">
        <v>822</v>
      </c>
      <c r="D125" s="92" t="s">
        <v>670</v>
      </c>
      <c r="E125" s="92"/>
      <c r="F125" s="92" t="s">
        <v>820</v>
      </c>
      <c r="G125" s="92" t="s">
        <v>544</v>
      </c>
      <c r="H125" s="92" t="s">
        <v>545</v>
      </c>
      <c r="K125" t="s">
        <v>392</v>
      </c>
    </row>
    <row r="126" spans="1:11" ht="60" x14ac:dyDescent="0.2">
      <c r="A126" s="92" t="s">
        <v>823</v>
      </c>
      <c r="B126" s="92" t="s">
        <v>824</v>
      </c>
      <c r="C126" s="92" t="s">
        <v>825</v>
      </c>
      <c r="D126" s="92" t="s">
        <v>561</v>
      </c>
      <c r="E126" s="92"/>
      <c r="F126" s="92" t="s">
        <v>823</v>
      </c>
      <c r="G126" s="92" t="s">
        <v>598</v>
      </c>
      <c r="H126" s="92" t="s">
        <v>599</v>
      </c>
      <c r="K126" t="s">
        <v>184</v>
      </c>
    </row>
    <row r="127" spans="1:11" ht="36" x14ac:dyDescent="0.2">
      <c r="A127" s="92" t="s">
        <v>826</v>
      </c>
      <c r="B127" s="92" t="s">
        <v>827</v>
      </c>
      <c r="C127" s="92" t="s">
        <v>825</v>
      </c>
      <c r="D127" s="92" t="s">
        <v>561</v>
      </c>
      <c r="E127" s="92"/>
      <c r="F127" s="92" t="s">
        <v>826</v>
      </c>
      <c r="G127" s="92" t="s">
        <v>562</v>
      </c>
      <c r="H127" s="92" t="s">
        <v>563</v>
      </c>
      <c r="K127" t="s">
        <v>185</v>
      </c>
    </row>
    <row r="128" spans="1:11" ht="48" x14ac:dyDescent="0.2">
      <c r="A128" s="92" t="s">
        <v>828</v>
      </c>
      <c r="B128" s="92" t="s">
        <v>829</v>
      </c>
      <c r="C128" s="92" t="s">
        <v>838</v>
      </c>
      <c r="D128" s="92" t="s">
        <v>566</v>
      </c>
      <c r="E128" s="92"/>
      <c r="F128" s="92" t="s">
        <v>828</v>
      </c>
      <c r="G128" s="92" t="s">
        <v>590</v>
      </c>
      <c r="H128" s="92" t="s">
        <v>591</v>
      </c>
      <c r="K128" t="s">
        <v>186</v>
      </c>
    </row>
    <row r="129" spans="1:11" ht="60" x14ac:dyDescent="0.2">
      <c r="A129" s="92" t="s">
        <v>830</v>
      </c>
      <c r="B129" s="92" t="s">
        <v>831</v>
      </c>
      <c r="C129" s="92" t="s">
        <v>1107</v>
      </c>
      <c r="D129" s="92" t="s">
        <v>1108</v>
      </c>
      <c r="E129" s="92"/>
      <c r="F129" s="92" t="s">
        <v>830</v>
      </c>
      <c r="G129" s="92" t="s">
        <v>544</v>
      </c>
      <c r="H129" s="92" t="s">
        <v>545</v>
      </c>
      <c r="K129" t="s">
        <v>187</v>
      </c>
    </row>
    <row r="130" spans="1:11" ht="48" x14ac:dyDescent="0.2">
      <c r="A130" s="92" t="s">
        <v>832</v>
      </c>
      <c r="B130" s="92" t="s">
        <v>833</v>
      </c>
      <c r="C130" s="92" t="s">
        <v>825</v>
      </c>
      <c r="D130" s="92" t="s">
        <v>561</v>
      </c>
      <c r="E130" s="92"/>
      <c r="F130" s="92" t="s">
        <v>832</v>
      </c>
      <c r="G130" s="92" t="s">
        <v>562</v>
      </c>
      <c r="H130" s="92" t="s">
        <v>563</v>
      </c>
      <c r="K130" t="s">
        <v>188</v>
      </c>
    </row>
    <row r="131" spans="1:11" ht="24" x14ac:dyDescent="0.2">
      <c r="A131" s="92" t="s">
        <v>834</v>
      </c>
      <c r="B131" s="92" t="s">
        <v>835</v>
      </c>
      <c r="C131" s="92" t="s">
        <v>825</v>
      </c>
      <c r="D131" s="92" t="s">
        <v>561</v>
      </c>
      <c r="E131" s="92"/>
      <c r="F131" s="92" t="s">
        <v>834</v>
      </c>
      <c r="G131" s="92" t="s">
        <v>598</v>
      </c>
      <c r="H131" s="92" t="s">
        <v>599</v>
      </c>
      <c r="K131" t="s">
        <v>189</v>
      </c>
    </row>
    <row r="132" spans="1:11" ht="36" x14ac:dyDescent="0.2">
      <c r="A132" s="92" t="s">
        <v>836</v>
      </c>
      <c r="B132" s="92" t="s">
        <v>837</v>
      </c>
      <c r="C132" s="92" t="s">
        <v>838</v>
      </c>
      <c r="D132" s="92" t="s">
        <v>566</v>
      </c>
      <c r="E132" s="92"/>
      <c r="F132" s="92" t="s">
        <v>836</v>
      </c>
      <c r="G132" s="92" t="s">
        <v>557</v>
      </c>
      <c r="H132" s="92" t="s">
        <v>558</v>
      </c>
      <c r="K132" t="s">
        <v>190</v>
      </c>
    </row>
    <row r="133" spans="1:11" ht="48" x14ac:dyDescent="0.2">
      <c r="A133" s="92" t="s">
        <v>839</v>
      </c>
      <c r="B133" s="92" t="s">
        <v>840</v>
      </c>
      <c r="C133" s="92" t="s">
        <v>841</v>
      </c>
      <c r="D133" s="92" t="s">
        <v>606</v>
      </c>
      <c r="E133" s="92"/>
      <c r="F133" s="92" t="s">
        <v>839</v>
      </c>
      <c r="G133" s="92" t="s">
        <v>688</v>
      </c>
      <c r="H133" s="92" t="s">
        <v>689</v>
      </c>
      <c r="K133" t="s">
        <v>191</v>
      </c>
    </row>
    <row r="134" spans="1:11" ht="36" x14ac:dyDescent="0.2">
      <c r="A134" s="92" t="s">
        <v>842</v>
      </c>
      <c r="B134" s="92" t="s">
        <v>843</v>
      </c>
      <c r="C134" s="92" t="s">
        <v>822</v>
      </c>
      <c r="D134" s="92" t="s">
        <v>670</v>
      </c>
      <c r="E134" s="92"/>
      <c r="F134" s="92" t="s">
        <v>842</v>
      </c>
      <c r="G134" s="92" t="s">
        <v>544</v>
      </c>
      <c r="H134" s="92" t="s">
        <v>545</v>
      </c>
      <c r="K134" t="s">
        <v>192</v>
      </c>
    </row>
    <row r="135" spans="1:11" ht="36" x14ac:dyDescent="0.2">
      <c r="A135" s="92" t="s">
        <v>844</v>
      </c>
      <c r="B135" s="92" t="s">
        <v>845</v>
      </c>
      <c r="C135" s="92" t="s">
        <v>822</v>
      </c>
      <c r="D135" s="92" t="s">
        <v>670</v>
      </c>
      <c r="E135" s="92"/>
      <c r="F135" s="92" t="s">
        <v>844</v>
      </c>
      <c r="G135" s="92" t="s">
        <v>557</v>
      </c>
      <c r="H135" s="92" t="s">
        <v>558</v>
      </c>
      <c r="K135" t="s">
        <v>193</v>
      </c>
    </row>
    <row r="136" spans="1:11" ht="36" x14ac:dyDescent="0.2">
      <c r="A136" s="92" t="s">
        <v>846</v>
      </c>
      <c r="B136" s="92" t="s">
        <v>847</v>
      </c>
      <c r="C136" s="92" t="s">
        <v>822</v>
      </c>
      <c r="D136" s="92" t="s">
        <v>670</v>
      </c>
      <c r="E136" s="92"/>
      <c r="F136" s="92" t="s">
        <v>846</v>
      </c>
      <c r="G136" s="92" t="s">
        <v>544</v>
      </c>
      <c r="H136" s="92" t="s">
        <v>545</v>
      </c>
      <c r="K136" t="s">
        <v>194</v>
      </c>
    </row>
    <row r="137" spans="1:11" ht="36" x14ac:dyDescent="0.2">
      <c r="A137" s="92" t="s">
        <v>848</v>
      </c>
      <c r="B137" s="92" t="s">
        <v>849</v>
      </c>
      <c r="C137" s="92" t="s">
        <v>870</v>
      </c>
      <c r="D137" s="92" t="s">
        <v>632</v>
      </c>
      <c r="E137" s="92"/>
      <c r="F137" s="92" t="s">
        <v>848</v>
      </c>
      <c r="G137" s="92" t="s">
        <v>562</v>
      </c>
      <c r="H137" s="92" t="s">
        <v>563</v>
      </c>
      <c r="K137" t="s">
        <v>195</v>
      </c>
    </row>
    <row r="138" spans="1:11" ht="24" x14ac:dyDescent="0.2">
      <c r="A138" s="92" t="s">
        <v>850</v>
      </c>
      <c r="B138" s="92" t="s">
        <v>851</v>
      </c>
      <c r="C138" s="92" t="s">
        <v>825</v>
      </c>
      <c r="D138" s="92" t="s">
        <v>561</v>
      </c>
      <c r="E138" s="92"/>
      <c r="F138" s="92" t="s">
        <v>850</v>
      </c>
      <c r="G138" s="92" t="s">
        <v>562</v>
      </c>
      <c r="H138" s="92" t="s">
        <v>563</v>
      </c>
      <c r="K138" t="s">
        <v>196</v>
      </c>
    </row>
    <row r="139" spans="1:11" ht="48" x14ac:dyDescent="0.2">
      <c r="A139" s="92" t="s">
        <v>852</v>
      </c>
      <c r="B139" s="92" t="s">
        <v>853</v>
      </c>
      <c r="C139" s="92" t="s">
        <v>870</v>
      </c>
      <c r="D139" s="92" t="s">
        <v>632</v>
      </c>
      <c r="E139" s="92"/>
      <c r="F139" s="92" t="s">
        <v>852</v>
      </c>
      <c r="G139" s="92" t="s">
        <v>562</v>
      </c>
      <c r="H139" s="92" t="s">
        <v>563</v>
      </c>
      <c r="K139" t="s">
        <v>393</v>
      </c>
    </row>
    <row r="140" spans="1:11" ht="36" x14ac:dyDescent="0.2">
      <c r="A140" s="92" t="s">
        <v>854</v>
      </c>
      <c r="B140" s="92" t="s">
        <v>855</v>
      </c>
      <c r="C140" s="92" t="s">
        <v>856</v>
      </c>
      <c r="D140" s="92" t="s">
        <v>541</v>
      </c>
      <c r="E140" s="92"/>
      <c r="F140" s="92" t="s">
        <v>854</v>
      </c>
      <c r="G140" s="92" t="s">
        <v>590</v>
      </c>
      <c r="H140" s="92" t="s">
        <v>591</v>
      </c>
      <c r="K140" t="s">
        <v>197</v>
      </c>
    </row>
    <row r="141" spans="1:11" ht="24" x14ac:dyDescent="0.2">
      <c r="A141" s="92" t="s">
        <v>857</v>
      </c>
      <c r="B141" s="92" t="s">
        <v>858</v>
      </c>
      <c r="C141" s="92" t="s">
        <v>859</v>
      </c>
      <c r="D141" s="92" t="s">
        <v>552</v>
      </c>
      <c r="E141" s="92"/>
      <c r="F141" s="92" t="s">
        <v>857</v>
      </c>
      <c r="G141" s="92" t="s">
        <v>557</v>
      </c>
      <c r="H141" s="92" t="s">
        <v>558</v>
      </c>
      <c r="K141" t="s">
        <v>198</v>
      </c>
    </row>
    <row r="142" spans="1:11" ht="36" x14ac:dyDescent="0.2">
      <c r="A142" s="92" t="s">
        <v>860</v>
      </c>
      <c r="B142" s="92" t="s">
        <v>861</v>
      </c>
      <c r="C142" s="92" t="s">
        <v>856</v>
      </c>
      <c r="D142" s="92" t="s">
        <v>541</v>
      </c>
      <c r="E142" s="92"/>
      <c r="F142" s="92" t="s">
        <v>860</v>
      </c>
      <c r="G142" s="92" t="s">
        <v>590</v>
      </c>
      <c r="H142" s="92" t="s">
        <v>591</v>
      </c>
      <c r="K142" t="s">
        <v>199</v>
      </c>
    </row>
    <row r="143" spans="1:11" ht="48" x14ac:dyDescent="0.2">
      <c r="A143" s="92" t="s">
        <v>862</v>
      </c>
      <c r="B143" s="92" t="s">
        <v>863</v>
      </c>
      <c r="C143" s="92" t="s">
        <v>1107</v>
      </c>
      <c r="D143" s="92" t="s">
        <v>1108</v>
      </c>
      <c r="E143" s="92"/>
      <c r="F143" s="92" t="s">
        <v>862</v>
      </c>
      <c r="G143" s="92" t="s">
        <v>557</v>
      </c>
      <c r="H143" s="92" t="s">
        <v>558</v>
      </c>
      <c r="K143" t="s">
        <v>200</v>
      </c>
    </row>
    <row r="144" spans="1:11" ht="24" x14ac:dyDescent="0.2">
      <c r="A144" s="92" t="s">
        <v>864</v>
      </c>
      <c r="B144" s="92" t="s">
        <v>865</v>
      </c>
      <c r="C144" s="92" t="s">
        <v>838</v>
      </c>
      <c r="D144" s="92" t="s">
        <v>566</v>
      </c>
      <c r="E144" s="92"/>
      <c r="F144" s="92" t="s">
        <v>864</v>
      </c>
      <c r="G144" s="92" t="s">
        <v>557</v>
      </c>
      <c r="H144" s="92" t="s">
        <v>558</v>
      </c>
      <c r="K144" t="s">
        <v>394</v>
      </c>
    </row>
    <row r="145" spans="1:11" ht="36" x14ac:dyDescent="0.2">
      <c r="A145" s="92" t="s">
        <v>866</v>
      </c>
      <c r="B145" s="92" t="s">
        <v>867</v>
      </c>
      <c r="C145" s="92" t="s">
        <v>856</v>
      </c>
      <c r="D145" s="92" t="s">
        <v>541</v>
      </c>
      <c r="E145" s="92"/>
      <c r="F145" s="92" t="s">
        <v>866</v>
      </c>
      <c r="G145" s="92" t="s">
        <v>590</v>
      </c>
      <c r="H145" s="92" t="s">
        <v>591</v>
      </c>
      <c r="K145" t="s">
        <v>201</v>
      </c>
    </row>
    <row r="146" spans="1:11" ht="36" x14ac:dyDescent="0.2">
      <c r="A146" s="92" t="s">
        <v>868</v>
      </c>
      <c r="B146" s="92" t="s">
        <v>869</v>
      </c>
      <c r="C146" s="92" t="s">
        <v>870</v>
      </c>
      <c r="D146" s="92" t="s">
        <v>632</v>
      </c>
      <c r="E146" s="92"/>
      <c r="F146" s="92" t="s">
        <v>868</v>
      </c>
      <c r="G146" s="92" t="s">
        <v>562</v>
      </c>
      <c r="H146" s="92" t="s">
        <v>563</v>
      </c>
      <c r="K146" t="s">
        <v>202</v>
      </c>
    </row>
    <row r="147" spans="1:11" ht="60" x14ac:dyDescent="0.2">
      <c r="A147" s="92" t="s">
        <v>871</v>
      </c>
      <c r="B147" s="92" t="s">
        <v>872</v>
      </c>
      <c r="C147" s="92" t="s">
        <v>873</v>
      </c>
      <c r="D147" s="92" t="s">
        <v>874</v>
      </c>
      <c r="E147" s="92"/>
      <c r="F147" s="92" t="s">
        <v>871</v>
      </c>
      <c r="G147" s="92" t="s">
        <v>590</v>
      </c>
      <c r="H147" s="92" t="s">
        <v>591</v>
      </c>
      <c r="K147" t="s">
        <v>203</v>
      </c>
    </row>
    <row r="148" spans="1:11" ht="36" x14ac:dyDescent="0.2">
      <c r="A148" s="92" t="s">
        <v>875</v>
      </c>
      <c r="B148" s="92" t="s">
        <v>876</v>
      </c>
      <c r="C148" s="92" t="s">
        <v>1107</v>
      </c>
      <c r="D148" s="92" t="s">
        <v>1108</v>
      </c>
      <c r="E148" s="92"/>
      <c r="F148" s="92" t="s">
        <v>875</v>
      </c>
      <c r="G148" s="92" t="s">
        <v>544</v>
      </c>
      <c r="H148" s="92" t="s">
        <v>545</v>
      </c>
      <c r="K148" t="s">
        <v>204</v>
      </c>
    </row>
    <row r="149" spans="1:11" ht="36" x14ac:dyDescent="0.2">
      <c r="A149" s="92" t="s">
        <v>877</v>
      </c>
      <c r="B149" s="92" t="s">
        <v>878</v>
      </c>
      <c r="C149" s="92" t="s">
        <v>870</v>
      </c>
      <c r="D149" s="92" t="s">
        <v>632</v>
      </c>
      <c r="E149" s="92"/>
      <c r="F149" s="92" t="s">
        <v>877</v>
      </c>
      <c r="G149" s="92" t="s">
        <v>562</v>
      </c>
      <c r="H149" s="92" t="s">
        <v>563</v>
      </c>
      <c r="K149" t="s">
        <v>205</v>
      </c>
    </row>
    <row r="150" spans="1:11" ht="36" x14ac:dyDescent="0.2">
      <c r="A150" s="92" t="s">
        <v>879</v>
      </c>
      <c r="B150" s="92" t="s">
        <v>880</v>
      </c>
      <c r="C150" s="92" t="s">
        <v>841</v>
      </c>
      <c r="D150" s="92" t="s">
        <v>606</v>
      </c>
      <c r="E150" s="92"/>
      <c r="F150" s="92" t="s">
        <v>879</v>
      </c>
      <c r="G150" s="92" t="s">
        <v>688</v>
      </c>
      <c r="H150" s="92" t="s">
        <v>689</v>
      </c>
      <c r="K150" t="s">
        <v>206</v>
      </c>
    </row>
    <row r="151" spans="1:11" ht="36" x14ac:dyDescent="0.2">
      <c r="A151" s="92" t="s">
        <v>881</v>
      </c>
      <c r="B151" s="92" t="s">
        <v>882</v>
      </c>
      <c r="C151" s="92" t="s">
        <v>825</v>
      </c>
      <c r="D151" s="92" t="s">
        <v>561</v>
      </c>
      <c r="E151" s="92"/>
      <c r="F151" s="92" t="s">
        <v>881</v>
      </c>
      <c r="G151" s="92" t="s">
        <v>557</v>
      </c>
      <c r="H151" s="92" t="s">
        <v>558</v>
      </c>
      <c r="K151" t="s">
        <v>207</v>
      </c>
    </row>
    <row r="152" spans="1:11" ht="36" x14ac:dyDescent="0.2">
      <c r="A152" s="92" t="s">
        <v>883</v>
      </c>
      <c r="B152" s="92" t="s">
        <v>884</v>
      </c>
      <c r="C152" s="92" t="s">
        <v>885</v>
      </c>
      <c r="D152" s="92" t="s">
        <v>576</v>
      </c>
      <c r="E152" s="92"/>
      <c r="F152" s="92" t="s">
        <v>883</v>
      </c>
      <c r="G152" s="92" t="s">
        <v>562</v>
      </c>
      <c r="H152" s="92" t="s">
        <v>563</v>
      </c>
      <c r="K152" t="s">
        <v>208</v>
      </c>
    </row>
    <row r="153" spans="1:11" ht="24" x14ac:dyDescent="0.2">
      <c r="A153" s="92" t="s">
        <v>886</v>
      </c>
      <c r="B153" s="92" t="s">
        <v>887</v>
      </c>
      <c r="C153" s="92" t="s">
        <v>870</v>
      </c>
      <c r="D153" s="92" t="s">
        <v>632</v>
      </c>
      <c r="E153" s="92"/>
      <c r="F153" s="92" t="s">
        <v>886</v>
      </c>
      <c r="G153" s="92" t="s">
        <v>562</v>
      </c>
      <c r="H153" s="92" t="s">
        <v>563</v>
      </c>
      <c r="K153" t="s">
        <v>209</v>
      </c>
    </row>
    <row r="154" spans="1:11" ht="36" x14ac:dyDescent="0.2">
      <c r="A154" s="92" t="s">
        <v>888</v>
      </c>
      <c r="B154" s="92" t="s">
        <v>889</v>
      </c>
      <c r="C154" s="92" t="s">
        <v>890</v>
      </c>
      <c r="D154" s="92" t="s">
        <v>621</v>
      </c>
      <c r="E154" s="92"/>
      <c r="F154" s="92" t="s">
        <v>888</v>
      </c>
      <c r="G154" s="92" t="s">
        <v>553</v>
      </c>
      <c r="H154" s="92" t="s">
        <v>554</v>
      </c>
      <c r="K154" t="s">
        <v>395</v>
      </c>
    </row>
    <row r="155" spans="1:11" ht="24" x14ac:dyDescent="0.2">
      <c r="A155" s="92" t="s">
        <v>891</v>
      </c>
      <c r="B155" s="92" t="s">
        <v>892</v>
      </c>
      <c r="C155" s="92" t="s">
        <v>825</v>
      </c>
      <c r="D155" s="92" t="s">
        <v>561</v>
      </c>
      <c r="E155" s="92"/>
      <c r="F155" s="92" t="s">
        <v>891</v>
      </c>
      <c r="G155" s="92" t="s">
        <v>598</v>
      </c>
      <c r="H155" s="92" t="s">
        <v>599</v>
      </c>
      <c r="K155" t="s">
        <v>210</v>
      </c>
    </row>
    <row r="156" spans="1:11" ht="36" x14ac:dyDescent="0.2">
      <c r="A156" s="92" t="s">
        <v>893</v>
      </c>
      <c r="B156" s="92" t="s">
        <v>894</v>
      </c>
      <c r="C156" s="92" t="s">
        <v>825</v>
      </c>
      <c r="D156" s="92" t="s">
        <v>561</v>
      </c>
      <c r="E156" s="92"/>
      <c r="F156" s="92" t="s">
        <v>893</v>
      </c>
      <c r="G156" s="92" t="s">
        <v>562</v>
      </c>
      <c r="H156" s="92" t="s">
        <v>563</v>
      </c>
      <c r="K156" t="s">
        <v>211</v>
      </c>
    </row>
    <row r="157" spans="1:11" ht="24" x14ac:dyDescent="0.2">
      <c r="A157" s="92" t="s">
        <v>895</v>
      </c>
      <c r="B157" s="92" t="s">
        <v>896</v>
      </c>
      <c r="C157" s="92" t="s">
        <v>841</v>
      </c>
      <c r="D157" s="92" t="s">
        <v>606</v>
      </c>
      <c r="E157" s="92"/>
      <c r="F157" s="92" t="s">
        <v>895</v>
      </c>
      <c r="G157" s="92" t="s">
        <v>557</v>
      </c>
      <c r="H157" s="92" t="s">
        <v>558</v>
      </c>
      <c r="K157" t="s">
        <v>212</v>
      </c>
    </row>
    <row r="158" spans="1:11" ht="36" x14ac:dyDescent="0.2">
      <c r="A158" s="92" t="s">
        <v>897</v>
      </c>
      <c r="B158" s="92" t="s">
        <v>898</v>
      </c>
      <c r="C158" s="92" t="s">
        <v>841</v>
      </c>
      <c r="D158" s="92" t="s">
        <v>606</v>
      </c>
      <c r="E158" s="92"/>
      <c r="F158" s="92" t="s">
        <v>897</v>
      </c>
      <c r="G158" s="92" t="s">
        <v>581</v>
      </c>
      <c r="H158" s="92" t="s">
        <v>582</v>
      </c>
      <c r="K158" t="s">
        <v>396</v>
      </c>
    </row>
    <row r="159" spans="1:11" ht="48" x14ac:dyDescent="0.2">
      <c r="A159" s="92" t="s">
        <v>899</v>
      </c>
      <c r="B159" s="92" t="s">
        <v>900</v>
      </c>
      <c r="C159" s="92" t="s">
        <v>890</v>
      </c>
      <c r="D159" s="92" t="s">
        <v>621</v>
      </c>
      <c r="E159" s="92"/>
      <c r="F159" s="92" t="s">
        <v>899</v>
      </c>
      <c r="G159" s="92" t="s">
        <v>688</v>
      </c>
      <c r="H159" s="92" t="s">
        <v>689</v>
      </c>
      <c r="K159" t="s">
        <v>213</v>
      </c>
    </row>
    <row r="160" spans="1:11" ht="48" x14ac:dyDescent="0.2">
      <c r="A160" s="92" t="s">
        <v>901</v>
      </c>
      <c r="B160" s="92" t="s">
        <v>902</v>
      </c>
      <c r="C160" s="92" t="s">
        <v>1107</v>
      </c>
      <c r="D160" s="92" t="s">
        <v>1108</v>
      </c>
      <c r="E160" s="92"/>
      <c r="F160" s="92" t="s">
        <v>901</v>
      </c>
      <c r="G160" s="92" t="s">
        <v>557</v>
      </c>
      <c r="H160" s="92" t="s">
        <v>558</v>
      </c>
      <c r="K160" t="s">
        <v>214</v>
      </c>
    </row>
    <row r="161" spans="1:11" ht="24" x14ac:dyDescent="0.2">
      <c r="A161" s="92" t="s">
        <v>903</v>
      </c>
      <c r="B161" s="92" t="s">
        <v>904</v>
      </c>
      <c r="C161" s="92" t="s">
        <v>890</v>
      </c>
      <c r="D161" s="92" t="s">
        <v>621</v>
      </c>
      <c r="E161" s="92"/>
      <c r="F161" s="92" t="s">
        <v>903</v>
      </c>
      <c r="G161" s="92" t="s">
        <v>688</v>
      </c>
      <c r="H161" s="92" t="s">
        <v>689</v>
      </c>
      <c r="K161" t="s">
        <v>215</v>
      </c>
    </row>
    <row r="162" spans="1:11" ht="24" x14ac:dyDescent="0.2">
      <c r="A162" s="92" t="s">
        <v>905</v>
      </c>
      <c r="B162" s="92" t="s">
        <v>906</v>
      </c>
      <c r="C162" s="92" t="s">
        <v>907</v>
      </c>
      <c r="D162" s="92" t="s">
        <v>573</v>
      </c>
      <c r="E162" s="92"/>
      <c r="F162" s="92" t="s">
        <v>905</v>
      </c>
      <c r="G162" s="92" t="s">
        <v>544</v>
      </c>
      <c r="H162" s="92" t="s">
        <v>545</v>
      </c>
      <c r="K162" t="s">
        <v>216</v>
      </c>
    </row>
    <row r="163" spans="1:11" ht="60" x14ac:dyDescent="0.2">
      <c r="A163" s="92" t="s">
        <v>908</v>
      </c>
      <c r="B163" s="92" t="s">
        <v>909</v>
      </c>
      <c r="C163" s="92" t="s">
        <v>910</v>
      </c>
      <c r="D163" s="92" t="s">
        <v>589</v>
      </c>
      <c r="E163" s="92"/>
      <c r="F163" s="92" t="s">
        <v>908</v>
      </c>
      <c r="G163" s="92" t="s">
        <v>555</v>
      </c>
      <c r="H163" s="92" t="s">
        <v>556</v>
      </c>
      <c r="K163" t="s">
        <v>217</v>
      </c>
    </row>
    <row r="164" spans="1:11" ht="24" x14ac:dyDescent="0.2">
      <c r="A164" s="92" t="s">
        <v>911</v>
      </c>
      <c r="B164" s="92" t="s">
        <v>912</v>
      </c>
      <c r="C164" s="92" t="s">
        <v>841</v>
      </c>
      <c r="D164" s="92" t="s">
        <v>606</v>
      </c>
      <c r="E164" s="92"/>
      <c r="F164" s="92" t="s">
        <v>911</v>
      </c>
      <c r="G164" s="92" t="s">
        <v>688</v>
      </c>
      <c r="H164" s="92" t="s">
        <v>689</v>
      </c>
      <c r="K164" t="s">
        <v>218</v>
      </c>
    </row>
    <row r="165" spans="1:11" ht="48" x14ac:dyDescent="0.2">
      <c r="A165" s="92" t="s">
        <v>913</v>
      </c>
      <c r="B165" s="92" t="s">
        <v>914</v>
      </c>
      <c r="C165" s="92" t="s">
        <v>841</v>
      </c>
      <c r="D165" s="92" t="s">
        <v>606</v>
      </c>
      <c r="E165" s="92"/>
      <c r="F165" s="92" t="s">
        <v>913</v>
      </c>
      <c r="G165" s="92" t="s">
        <v>581</v>
      </c>
      <c r="H165" s="92" t="s">
        <v>582</v>
      </c>
      <c r="K165" t="s">
        <v>219</v>
      </c>
    </row>
    <row r="166" spans="1:11" ht="36" x14ac:dyDescent="0.2">
      <c r="A166" s="92" t="s">
        <v>915</v>
      </c>
      <c r="B166" s="92" t="s">
        <v>916</v>
      </c>
      <c r="C166" s="92" t="s">
        <v>885</v>
      </c>
      <c r="D166" s="92" t="s">
        <v>576</v>
      </c>
      <c r="E166" s="92" t="s">
        <v>917</v>
      </c>
      <c r="F166" s="92" t="s">
        <v>915</v>
      </c>
      <c r="G166" s="92" t="s">
        <v>562</v>
      </c>
      <c r="H166" s="92" t="s">
        <v>563</v>
      </c>
      <c r="K166" t="s">
        <v>220</v>
      </c>
    </row>
    <row r="167" spans="1:11" ht="36" x14ac:dyDescent="0.2">
      <c r="A167" s="92" t="s">
        <v>918</v>
      </c>
      <c r="B167" s="92" t="s">
        <v>919</v>
      </c>
      <c r="C167" s="92" t="s">
        <v>870</v>
      </c>
      <c r="D167" s="92" t="s">
        <v>632</v>
      </c>
      <c r="E167" s="92" t="s">
        <v>920</v>
      </c>
      <c r="F167" s="92" t="s">
        <v>918</v>
      </c>
      <c r="G167" s="92" t="s">
        <v>562</v>
      </c>
      <c r="H167" s="92" t="s">
        <v>563</v>
      </c>
      <c r="K167" t="s">
        <v>221</v>
      </c>
    </row>
    <row r="168" spans="1:11" ht="36" x14ac:dyDescent="0.2">
      <c r="A168" s="92" t="s">
        <v>921</v>
      </c>
      <c r="B168" s="92" t="s">
        <v>922</v>
      </c>
      <c r="C168" s="92" t="s">
        <v>870</v>
      </c>
      <c r="D168" s="92" t="s">
        <v>632</v>
      </c>
      <c r="E168" s="92" t="s">
        <v>923</v>
      </c>
      <c r="F168" s="92" t="s">
        <v>921</v>
      </c>
      <c r="G168" s="92" t="s">
        <v>562</v>
      </c>
      <c r="H168" s="92" t="s">
        <v>563</v>
      </c>
      <c r="K168" t="s">
        <v>397</v>
      </c>
    </row>
    <row r="169" spans="1:11" ht="24" x14ac:dyDescent="0.2">
      <c r="A169" s="92" t="s">
        <v>924</v>
      </c>
      <c r="B169" s="92" t="s">
        <v>925</v>
      </c>
      <c r="C169" s="92" t="s">
        <v>870</v>
      </c>
      <c r="D169" s="92" t="s">
        <v>632</v>
      </c>
      <c r="E169" s="92" t="s">
        <v>926</v>
      </c>
      <c r="F169" s="92" t="s">
        <v>924</v>
      </c>
      <c r="G169" s="92" t="s">
        <v>562</v>
      </c>
      <c r="H169" s="92" t="s">
        <v>563</v>
      </c>
      <c r="K169" t="s">
        <v>222</v>
      </c>
    </row>
    <row r="170" spans="1:11" ht="36" x14ac:dyDescent="0.2">
      <c r="A170" s="92" t="s">
        <v>533</v>
      </c>
      <c r="B170" s="92" t="s">
        <v>534</v>
      </c>
      <c r="C170" s="92" t="s">
        <v>870</v>
      </c>
      <c r="D170" s="92" t="s">
        <v>632</v>
      </c>
      <c r="E170" s="92" t="s">
        <v>532</v>
      </c>
      <c r="F170" s="92" t="s">
        <v>533</v>
      </c>
      <c r="G170" s="92" t="s">
        <v>544</v>
      </c>
      <c r="H170" s="92" t="s">
        <v>545</v>
      </c>
      <c r="K170" t="s">
        <v>223</v>
      </c>
    </row>
    <row r="171" spans="1:11" ht="36" x14ac:dyDescent="0.2">
      <c r="A171" s="92" t="s">
        <v>927</v>
      </c>
      <c r="B171" s="92" t="s">
        <v>928</v>
      </c>
      <c r="C171" s="92" t="s">
        <v>1107</v>
      </c>
      <c r="D171" s="92" t="s">
        <v>1108</v>
      </c>
      <c r="E171" s="92" t="s">
        <v>929</v>
      </c>
      <c r="F171" s="92" t="s">
        <v>927</v>
      </c>
      <c r="G171" s="92" t="s">
        <v>557</v>
      </c>
      <c r="H171" s="92" t="s">
        <v>558</v>
      </c>
      <c r="K171" t="s">
        <v>224</v>
      </c>
    </row>
    <row r="172" spans="1:11" ht="36" x14ac:dyDescent="0.2">
      <c r="A172" s="92" t="s">
        <v>930</v>
      </c>
      <c r="B172" s="92" t="s">
        <v>931</v>
      </c>
      <c r="C172" s="92" t="s">
        <v>1107</v>
      </c>
      <c r="D172" s="92" t="s">
        <v>1108</v>
      </c>
      <c r="E172" s="92" t="s">
        <v>932</v>
      </c>
      <c r="F172" s="92" t="s">
        <v>930</v>
      </c>
      <c r="G172" s="92" t="s">
        <v>544</v>
      </c>
      <c r="H172" s="92" t="s">
        <v>545</v>
      </c>
      <c r="K172" t="s">
        <v>225</v>
      </c>
    </row>
    <row r="173" spans="1:11" ht="48" x14ac:dyDescent="0.2">
      <c r="A173" s="92" t="s">
        <v>933</v>
      </c>
      <c r="B173" s="92" t="s">
        <v>934</v>
      </c>
      <c r="C173" s="92" t="s">
        <v>1107</v>
      </c>
      <c r="D173" s="92" t="s">
        <v>1108</v>
      </c>
      <c r="E173" s="92" t="s">
        <v>935</v>
      </c>
      <c r="F173" s="92" t="s">
        <v>933</v>
      </c>
      <c r="G173" s="92" t="s">
        <v>557</v>
      </c>
      <c r="H173" s="92" t="s">
        <v>558</v>
      </c>
      <c r="K173" t="s">
        <v>226</v>
      </c>
    </row>
    <row r="174" spans="1:11" ht="36" x14ac:dyDescent="0.2">
      <c r="A174" s="92" t="s">
        <v>936</v>
      </c>
      <c r="B174" s="92" t="s">
        <v>937</v>
      </c>
      <c r="C174" s="92" t="s">
        <v>1107</v>
      </c>
      <c r="D174" s="92" t="s">
        <v>1108</v>
      </c>
      <c r="E174" s="92" t="s">
        <v>938</v>
      </c>
      <c r="F174" s="92" t="s">
        <v>936</v>
      </c>
      <c r="G174" s="92" t="s">
        <v>544</v>
      </c>
      <c r="H174" s="92" t="s">
        <v>545</v>
      </c>
      <c r="K174" t="s">
        <v>398</v>
      </c>
    </row>
    <row r="175" spans="1:11" ht="24" x14ac:dyDescent="0.2">
      <c r="A175" s="92" t="s">
        <v>939</v>
      </c>
      <c r="B175" s="92" t="s">
        <v>940</v>
      </c>
      <c r="C175" s="92" t="s">
        <v>1107</v>
      </c>
      <c r="D175" s="92" t="s">
        <v>1108</v>
      </c>
      <c r="E175" s="92" t="s">
        <v>941</v>
      </c>
      <c r="F175" s="92" t="s">
        <v>939</v>
      </c>
      <c r="G175" s="92" t="s">
        <v>544</v>
      </c>
      <c r="H175" s="92" t="s">
        <v>545</v>
      </c>
      <c r="K175" t="s">
        <v>227</v>
      </c>
    </row>
    <row r="176" spans="1:11" ht="48" x14ac:dyDescent="0.2">
      <c r="A176" s="92" t="s">
        <v>942</v>
      </c>
      <c r="B176" s="92" t="s">
        <v>943</v>
      </c>
      <c r="C176" s="92" t="s">
        <v>1107</v>
      </c>
      <c r="D176" s="92" t="s">
        <v>1108</v>
      </c>
      <c r="E176" s="92" t="s">
        <v>944</v>
      </c>
      <c r="F176" s="92" t="s">
        <v>942</v>
      </c>
      <c r="G176" s="92" t="s">
        <v>557</v>
      </c>
      <c r="H176" s="92" t="s">
        <v>558</v>
      </c>
      <c r="K176" t="s">
        <v>228</v>
      </c>
    </row>
    <row r="177" spans="1:11" ht="48" x14ac:dyDescent="0.2">
      <c r="A177" s="92" t="s">
        <v>945</v>
      </c>
      <c r="B177" s="92" t="s">
        <v>946</v>
      </c>
      <c r="C177" s="92" t="s">
        <v>1107</v>
      </c>
      <c r="D177" s="92" t="s">
        <v>1108</v>
      </c>
      <c r="E177" s="62" t="s">
        <v>947</v>
      </c>
      <c r="F177" s="92" t="s">
        <v>945</v>
      </c>
      <c r="G177" s="92" t="s">
        <v>557</v>
      </c>
      <c r="H177" s="92" t="s">
        <v>558</v>
      </c>
      <c r="K177" t="s">
        <v>399</v>
      </c>
    </row>
    <row r="178" spans="1:11" ht="36" x14ac:dyDescent="0.2">
      <c r="A178" s="92" t="s">
        <v>948</v>
      </c>
      <c r="B178" s="92" t="s">
        <v>949</v>
      </c>
      <c r="C178" s="92" t="s">
        <v>1107</v>
      </c>
      <c r="D178" s="92" t="s">
        <v>1108</v>
      </c>
      <c r="E178" t="s">
        <v>950</v>
      </c>
      <c r="F178" s="92" t="s">
        <v>948</v>
      </c>
      <c r="G178" s="92" t="s">
        <v>544</v>
      </c>
      <c r="H178" s="92" t="s">
        <v>545</v>
      </c>
      <c r="K178" t="s">
        <v>229</v>
      </c>
    </row>
    <row r="179" spans="1:11" ht="36" x14ac:dyDescent="0.2">
      <c r="A179" s="92" t="s">
        <v>951</v>
      </c>
      <c r="B179" s="92" t="s">
        <v>952</v>
      </c>
      <c r="C179" s="92" t="s">
        <v>907</v>
      </c>
      <c r="D179" s="92" t="s">
        <v>573</v>
      </c>
      <c r="E179" t="s">
        <v>953</v>
      </c>
      <c r="F179" s="92" t="s">
        <v>951</v>
      </c>
      <c r="G179" s="92" t="s">
        <v>544</v>
      </c>
      <c r="H179" s="92" t="s">
        <v>545</v>
      </c>
      <c r="K179" t="s">
        <v>230</v>
      </c>
    </row>
    <row r="180" spans="1:11" ht="36" x14ac:dyDescent="0.2">
      <c r="A180" s="92" t="s">
        <v>954</v>
      </c>
      <c r="B180" s="92" t="s">
        <v>955</v>
      </c>
      <c r="C180" s="92" t="s">
        <v>907</v>
      </c>
      <c r="D180" s="92" t="s">
        <v>573</v>
      </c>
      <c r="E180" t="s">
        <v>956</v>
      </c>
      <c r="F180" s="92" t="s">
        <v>954</v>
      </c>
      <c r="G180" s="92" t="s">
        <v>544</v>
      </c>
      <c r="H180" s="92" t="s">
        <v>545</v>
      </c>
      <c r="K180" t="s">
        <v>400</v>
      </c>
    </row>
    <row r="181" spans="1:11" ht="48" x14ac:dyDescent="0.2">
      <c r="A181" s="92" t="s">
        <v>957</v>
      </c>
      <c r="B181" s="92" t="s">
        <v>958</v>
      </c>
      <c r="C181" s="92" t="s">
        <v>959</v>
      </c>
      <c r="D181" s="92" t="s">
        <v>549</v>
      </c>
      <c r="E181" t="s">
        <v>960</v>
      </c>
      <c r="F181" s="92" t="s">
        <v>957</v>
      </c>
      <c r="G181" s="92" t="s">
        <v>544</v>
      </c>
      <c r="H181" s="92" t="s">
        <v>545</v>
      </c>
      <c r="K181" t="s">
        <v>231</v>
      </c>
    </row>
    <row r="182" spans="1:11" ht="48" x14ac:dyDescent="0.2">
      <c r="A182" s="92" t="s">
        <v>961</v>
      </c>
      <c r="B182" s="92" t="s">
        <v>962</v>
      </c>
      <c r="C182" s="92" t="s">
        <v>890</v>
      </c>
      <c r="D182" s="92" t="s">
        <v>621</v>
      </c>
      <c r="E182" t="s">
        <v>963</v>
      </c>
      <c r="F182" s="92" t="s">
        <v>961</v>
      </c>
      <c r="G182" s="92" t="s">
        <v>688</v>
      </c>
      <c r="H182" s="92" t="s">
        <v>689</v>
      </c>
      <c r="K182" t="s">
        <v>232</v>
      </c>
    </row>
    <row r="183" spans="1:11" ht="60" x14ac:dyDescent="0.2">
      <c r="A183" s="92" t="s">
        <v>964</v>
      </c>
      <c r="B183" s="92" t="s">
        <v>965</v>
      </c>
      <c r="C183" s="92" t="s">
        <v>856</v>
      </c>
      <c r="D183" s="92" t="s">
        <v>541</v>
      </c>
      <c r="E183" t="s">
        <v>966</v>
      </c>
      <c r="F183" s="92" t="s">
        <v>964</v>
      </c>
      <c r="G183" s="92" t="s">
        <v>1111</v>
      </c>
      <c r="H183" s="92" t="s">
        <v>1112</v>
      </c>
      <c r="K183" t="s">
        <v>401</v>
      </c>
    </row>
    <row r="184" spans="1:11" ht="60" x14ac:dyDescent="0.2">
      <c r="A184" s="92" t="s">
        <v>967</v>
      </c>
      <c r="B184" s="92" t="s">
        <v>968</v>
      </c>
      <c r="C184" s="92" t="s">
        <v>856</v>
      </c>
      <c r="D184" s="92" t="s">
        <v>541</v>
      </c>
      <c r="E184" t="s">
        <v>969</v>
      </c>
      <c r="F184" s="92" t="s">
        <v>967</v>
      </c>
      <c r="G184" s="92" t="s">
        <v>590</v>
      </c>
      <c r="H184" s="92" t="s">
        <v>591</v>
      </c>
      <c r="K184" t="s">
        <v>233</v>
      </c>
    </row>
    <row r="185" spans="1:11" ht="36" x14ac:dyDescent="0.2">
      <c r="A185" s="92" t="s">
        <v>970</v>
      </c>
      <c r="B185" s="92" t="s">
        <v>971</v>
      </c>
      <c r="C185" s="92" t="s">
        <v>856</v>
      </c>
      <c r="D185" s="92" t="s">
        <v>541</v>
      </c>
      <c r="E185" t="s">
        <v>972</v>
      </c>
      <c r="F185" s="92" t="s">
        <v>970</v>
      </c>
      <c r="G185" s="92" t="s">
        <v>1111</v>
      </c>
      <c r="H185" s="92" t="s">
        <v>1112</v>
      </c>
      <c r="K185" t="s">
        <v>234</v>
      </c>
    </row>
    <row r="186" spans="1:11" ht="36" x14ac:dyDescent="0.2">
      <c r="A186" s="92" t="s">
        <v>973</v>
      </c>
      <c r="B186" s="92" t="s">
        <v>974</v>
      </c>
      <c r="C186" s="92" t="s">
        <v>856</v>
      </c>
      <c r="D186" s="92" t="s">
        <v>541</v>
      </c>
      <c r="E186" t="s">
        <v>975</v>
      </c>
      <c r="F186" s="92" t="s">
        <v>973</v>
      </c>
      <c r="G186" s="92" t="s">
        <v>557</v>
      </c>
      <c r="H186" s="92" t="s">
        <v>558</v>
      </c>
      <c r="K186" t="s">
        <v>402</v>
      </c>
    </row>
    <row r="187" spans="1:11" ht="36" x14ac:dyDescent="0.2">
      <c r="A187" s="92" t="s">
        <v>976</v>
      </c>
      <c r="B187" s="92" t="s">
        <v>977</v>
      </c>
      <c r="C187" s="92" t="s">
        <v>856</v>
      </c>
      <c r="D187" s="92" t="s">
        <v>541</v>
      </c>
      <c r="E187" t="s">
        <v>978</v>
      </c>
      <c r="F187" s="92" t="s">
        <v>976</v>
      </c>
      <c r="G187" s="92" t="s">
        <v>1111</v>
      </c>
      <c r="H187" s="92" t="s">
        <v>1112</v>
      </c>
      <c r="K187" t="s">
        <v>235</v>
      </c>
    </row>
    <row r="188" spans="1:11" ht="36" x14ac:dyDescent="0.2">
      <c r="A188" s="92" t="s">
        <v>979</v>
      </c>
      <c r="B188" s="92" t="s">
        <v>980</v>
      </c>
      <c r="C188" s="92" t="s">
        <v>856</v>
      </c>
      <c r="D188" s="92" t="s">
        <v>541</v>
      </c>
      <c r="E188" t="s">
        <v>981</v>
      </c>
      <c r="F188" s="92" t="s">
        <v>979</v>
      </c>
      <c r="G188" s="92" t="s">
        <v>557</v>
      </c>
      <c r="H188" s="92" t="s">
        <v>558</v>
      </c>
      <c r="K188" t="s">
        <v>403</v>
      </c>
    </row>
    <row r="189" spans="1:11" ht="36" x14ac:dyDescent="0.2">
      <c r="A189" s="92" t="s">
        <v>982</v>
      </c>
      <c r="B189" s="92" t="s">
        <v>983</v>
      </c>
      <c r="C189" s="92" t="s">
        <v>856</v>
      </c>
      <c r="D189" s="92" t="s">
        <v>541</v>
      </c>
      <c r="E189" t="s">
        <v>984</v>
      </c>
      <c r="F189" s="92" t="s">
        <v>982</v>
      </c>
      <c r="G189" s="92" t="s">
        <v>590</v>
      </c>
      <c r="H189" s="92" t="s">
        <v>591</v>
      </c>
      <c r="K189" t="s">
        <v>236</v>
      </c>
    </row>
    <row r="190" spans="1:11" ht="36" x14ac:dyDescent="0.2">
      <c r="A190" s="92" t="s">
        <v>985</v>
      </c>
      <c r="B190" s="92" t="s">
        <v>986</v>
      </c>
      <c r="C190" s="92" t="s">
        <v>856</v>
      </c>
      <c r="D190" s="92" t="s">
        <v>541</v>
      </c>
      <c r="E190" t="s">
        <v>987</v>
      </c>
      <c r="F190" s="92" t="s">
        <v>985</v>
      </c>
      <c r="G190" s="92" t="s">
        <v>557</v>
      </c>
      <c r="H190" s="92" t="s">
        <v>558</v>
      </c>
      <c r="K190" t="s">
        <v>237</v>
      </c>
    </row>
    <row r="191" spans="1:11" ht="48" x14ac:dyDescent="0.2">
      <c r="A191" s="92" t="s">
        <v>988</v>
      </c>
      <c r="B191" s="92" t="s">
        <v>989</v>
      </c>
      <c r="C191" s="92" t="s">
        <v>890</v>
      </c>
      <c r="D191" s="92" t="s">
        <v>621</v>
      </c>
      <c r="E191" t="s">
        <v>990</v>
      </c>
      <c r="F191" s="92" t="s">
        <v>988</v>
      </c>
      <c r="G191" s="92" t="s">
        <v>688</v>
      </c>
      <c r="H191" s="92" t="s">
        <v>689</v>
      </c>
      <c r="K191" t="s">
        <v>404</v>
      </c>
    </row>
    <row r="192" spans="1:11" ht="36" x14ac:dyDescent="0.2">
      <c r="A192" s="92" t="s">
        <v>991</v>
      </c>
      <c r="B192" s="92" t="s">
        <v>992</v>
      </c>
      <c r="C192" s="92" t="s">
        <v>890</v>
      </c>
      <c r="D192" s="92" t="s">
        <v>621</v>
      </c>
      <c r="E192" t="s">
        <v>993</v>
      </c>
      <c r="F192" s="92" t="s">
        <v>991</v>
      </c>
      <c r="G192" s="92" t="s">
        <v>688</v>
      </c>
      <c r="H192" s="92" t="s">
        <v>689</v>
      </c>
      <c r="K192" t="s">
        <v>238</v>
      </c>
    </row>
    <row r="193" spans="1:11" ht="36" x14ac:dyDescent="0.2">
      <c r="A193" s="92" t="s">
        <v>994</v>
      </c>
      <c r="B193" s="92" t="s">
        <v>995</v>
      </c>
      <c r="C193" s="92" t="s">
        <v>996</v>
      </c>
      <c r="D193" s="92" t="s">
        <v>997</v>
      </c>
      <c r="E193" t="s">
        <v>998</v>
      </c>
      <c r="F193" s="92" t="s">
        <v>994</v>
      </c>
      <c r="G193" s="92" t="s">
        <v>688</v>
      </c>
      <c r="H193" s="92" t="s">
        <v>689</v>
      </c>
      <c r="K193" t="s">
        <v>239</v>
      </c>
    </row>
    <row r="194" spans="1:11" ht="24" x14ac:dyDescent="0.2">
      <c r="A194" s="92" t="s">
        <v>999</v>
      </c>
      <c r="B194" s="92" t="s">
        <v>1000</v>
      </c>
      <c r="C194" s="92" t="s">
        <v>996</v>
      </c>
      <c r="D194" s="92" t="s">
        <v>997</v>
      </c>
      <c r="E194" t="s">
        <v>1001</v>
      </c>
      <c r="F194" s="92" t="s">
        <v>999</v>
      </c>
      <c r="G194" s="92" t="s">
        <v>688</v>
      </c>
      <c r="H194" s="92" t="s">
        <v>689</v>
      </c>
      <c r="K194" t="s">
        <v>240</v>
      </c>
    </row>
    <row r="195" spans="1:11" ht="24" x14ac:dyDescent="0.2">
      <c r="A195" s="92" t="s">
        <v>1002</v>
      </c>
      <c r="B195" s="92" t="s">
        <v>1003</v>
      </c>
      <c r="C195" s="92" t="s">
        <v>890</v>
      </c>
      <c r="D195" s="92" t="s">
        <v>621</v>
      </c>
      <c r="E195" t="s">
        <v>1004</v>
      </c>
      <c r="F195" s="92" t="s">
        <v>1002</v>
      </c>
      <c r="G195" s="92" t="s">
        <v>1113</v>
      </c>
      <c r="H195" s="92" t="s">
        <v>1114</v>
      </c>
      <c r="K195" t="s">
        <v>241</v>
      </c>
    </row>
    <row r="196" spans="1:11" ht="48" x14ac:dyDescent="0.2">
      <c r="A196" s="92" t="s">
        <v>1005</v>
      </c>
      <c r="B196" s="92" t="s">
        <v>1006</v>
      </c>
      <c r="C196" s="92" t="s">
        <v>890</v>
      </c>
      <c r="D196" s="92" t="s">
        <v>621</v>
      </c>
      <c r="E196" t="s">
        <v>1007</v>
      </c>
      <c r="F196" s="92" t="s">
        <v>1005</v>
      </c>
      <c r="G196" s="92" t="s">
        <v>1113</v>
      </c>
      <c r="H196" s="92" t="s">
        <v>1114</v>
      </c>
      <c r="K196" t="s">
        <v>242</v>
      </c>
    </row>
    <row r="197" spans="1:11" ht="36" x14ac:dyDescent="0.2">
      <c r="A197" s="92" t="s">
        <v>1008</v>
      </c>
      <c r="B197" s="92" t="s">
        <v>1009</v>
      </c>
      <c r="C197" s="92" t="s">
        <v>890</v>
      </c>
      <c r="D197" s="92" t="s">
        <v>621</v>
      </c>
      <c r="E197" t="s">
        <v>1010</v>
      </c>
      <c r="F197" s="92" t="s">
        <v>1008</v>
      </c>
      <c r="G197" s="92" t="s">
        <v>1113</v>
      </c>
      <c r="H197" s="92" t="s">
        <v>1114</v>
      </c>
      <c r="K197" t="s">
        <v>243</v>
      </c>
    </row>
    <row r="198" spans="1:11" ht="24" x14ac:dyDescent="0.2">
      <c r="A198" s="92" t="s">
        <v>1011</v>
      </c>
      <c r="B198" s="92" t="s">
        <v>1012</v>
      </c>
      <c r="C198" s="92" t="s">
        <v>841</v>
      </c>
      <c r="D198" s="92" t="s">
        <v>606</v>
      </c>
      <c r="E198" t="s">
        <v>1013</v>
      </c>
      <c r="F198" s="92" t="s">
        <v>1011</v>
      </c>
      <c r="G198" s="92" t="s">
        <v>557</v>
      </c>
      <c r="H198" s="92" t="s">
        <v>558</v>
      </c>
      <c r="K198" t="s">
        <v>244</v>
      </c>
    </row>
    <row r="199" spans="1:11" ht="36" x14ac:dyDescent="0.2">
      <c r="A199" s="92" t="s">
        <v>1115</v>
      </c>
      <c r="B199" s="92" t="s">
        <v>1014</v>
      </c>
      <c r="C199" s="92" t="s">
        <v>838</v>
      </c>
      <c r="D199" s="92" t="s">
        <v>566</v>
      </c>
      <c r="E199" t="s">
        <v>1015</v>
      </c>
      <c r="F199" s="92" t="s">
        <v>1115</v>
      </c>
      <c r="G199" s="92" t="s">
        <v>598</v>
      </c>
      <c r="H199" s="92" t="s">
        <v>599</v>
      </c>
      <c r="K199" t="s">
        <v>245</v>
      </c>
    </row>
    <row r="200" spans="1:11" ht="36" x14ac:dyDescent="0.2">
      <c r="A200" s="92" t="s">
        <v>1016</v>
      </c>
      <c r="B200" s="92" t="s">
        <v>1017</v>
      </c>
      <c r="C200" s="92" t="s">
        <v>838</v>
      </c>
      <c r="D200" s="92" t="s">
        <v>566</v>
      </c>
      <c r="E200" t="s">
        <v>1018</v>
      </c>
      <c r="F200" s="92" t="s">
        <v>1016</v>
      </c>
      <c r="G200" s="92" t="s">
        <v>557</v>
      </c>
      <c r="H200" s="92" t="s">
        <v>558</v>
      </c>
      <c r="K200" t="s">
        <v>247</v>
      </c>
    </row>
    <row r="201" spans="1:11" ht="36" x14ac:dyDescent="0.2">
      <c r="A201" s="92" t="s">
        <v>1019</v>
      </c>
      <c r="B201" s="92" t="s">
        <v>1020</v>
      </c>
      <c r="C201" s="92" t="s">
        <v>838</v>
      </c>
      <c r="D201" s="92" t="s">
        <v>566</v>
      </c>
      <c r="E201" t="s">
        <v>1021</v>
      </c>
      <c r="F201" s="92" t="s">
        <v>1019</v>
      </c>
      <c r="G201" s="92" t="s">
        <v>557</v>
      </c>
      <c r="H201" s="92" t="s">
        <v>558</v>
      </c>
      <c r="K201" t="s">
        <v>248</v>
      </c>
    </row>
    <row r="202" spans="1:11" ht="24" x14ac:dyDescent="0.2">
      <c r="A202" s="92" t="s">
        <v>1022</v>
      </c>
      <c r="B202" s="92" t="s">
        <v>1023</v>
      </c>
      <c r="C202" s="92" t="s">
        <v>841</v>
      </c>
      <c r="D202" s="92" t="s">
        <v>606</v>
      </c>
      <c r="E202" t="s">
        <v>1024</v>
      </c>
      <c r="F202" s="92" t="s">
        <v>1022</v>
      </c>
      <c r="G202" s="92" t="s">
        <v>557</v>
      </c>
      <c r="H202" s="92" t="s">
        <v>558</v>
      </c>
      <c r="K202" t="s">
        <v>249</v>
      </c>
    </row>
    <row r="203" spans="1:11" ht="24" x14ac:dyDescent="0.2">
      <c r="A203" s="92" t="s">
        <v>1025</v>
      </c>
      <c r="B203" s="92" t="s">
        <v>1026</v>
      </c>
      <c r="C203" s="92" t="s">
        <v>822</v>
      </c>
      <c r="D203" s="92" t="s">
        <v>670</v>
      </c>
      <c r="E203" t="s">
        <v>1027</v>
      </c>
      <c r="F203" s="92" t="s">
        <v>1025</v>
      </c>
      <c r="G203" s="92" t="s">
        <v>598</v>
      </c>
      <c r="H203" s="92" t="s">
        <v>599</v>
      </c>
      <c r="K203" t="s">
        <v>250</v>
      </c>
    </row>
    <row r="204" spans="1:11" ht="36" x14ac:dyDescent="0.2">
      <c r="A204" s="92" t="s">
        <v>1028</v>
      </c>
      <c r="B204" s="92" t="s">
        <v>1029</v>
      </c>
      <c r="C204" s="92" t="s">
        <v>822</v>
      </c>
      <c r="D204" s="92" t="s">
        <v>670</v>
      </c>
      <c r="E204" t="s">
        <v>1030</v>
      </c>
      <c r="F204" s="92" t="s">
        <v>1028</v>
      </c>
      <c r="G204" s="92" t="s">
        <v>544</v>
      </c>
      <c r="H204" s="92" t="s">
        <v>545</v>
      </c>
      <c r="K204" t="s">
        <v>405</v>
      </c>
    </row>
    <row r="205" spans="1:11" ht="36" x14ac:dyDescent="0.2">
      <c r="A205" s="92" t="s">
        <v>1031</v>
      </c>
      <c r="B205" s="92" t="s">
        <v>1032</v>
      </c>
      <c r="C205" s="92" t="s">
        <v>822</v>
      </c>
      <c r="D205" s="92" t="s">
        <v>670</v>
      </c>
      <c r="E205" t="s">
        <v>1033</v>
      </c>
      <c r="F205" s="92" t="s">
        <v>1031</v>
      </c>
      <c r="G205" s="92" t="s">
        <v>544</v>
      </c>
      <c r="H205" s="92" t="s">
        <v>545</v>
      </c>
      <c r="K205" t="s">
        <v>251</v>
      </c>
    </row>
    <row r="206" spans="1:11" ht="36" x14ac:dyDescent="0.2">
      <c r="A206" s="92" t="s">
        <v>1034</v>
      </c>
      <c r="B206" s="92" t="s">
        <v>1035</v>
      </c>
      <c r="C206" s="92" t="s">
        <v>859</v>
      </c>
      <c r="D206" s="92" t="s">
        <v>552</v>
      </c>
      <c r="E206" t="s">
        <v>1036</v>
      </c>
      <c r="F206" s="92" t="s">
        <v>1034</v>
      </c>
      <c r="G206" s="92" t="s">
        <v>557</v>
      </c>
      <c r="H206" s="92" t="s">
        <v>558</v>
      </c>
      <c r="K206" t="s">
        <v>252</v>
      </c>
    </row>
    <row r="207" spans="1:11" ht="36" x14ac:dyDescent="0.2">
      <c r="A207" s="92" t="s">
        <v>1037</v>
      </c>
      <c r="B207" s="92" t="s">
        <v>1038</v>
      </c>
      <c r="C207" s="92" t="s">
        <v>825</v>
      </c>
      <c r="D207" s="92" t="s">
        <v>561</v>
      </c>
      <c r="E207" t="s">
        <v>1039</v>
      </c>
      <c r="F207" s="92" t="s">
        <v>1037</v>
      </c>
      <c r="G207" s="92" t="s">
        <v>562</v>
      </c>
      <c r="H207" s="92" t="s">
        <v>563</v>
      </c>
      <c r="K207" t="s">
        <v>253</v>
      </c>
    </row>
    <row r="208" spans="1:11" ht="36" x14ac:dyDescent="0.2">
      <c r="A208" s="92" t="s">
        <v>1040</v>
      </c>
      <c r="B208" s="92" t="s">
        <v>1041</v>
      </c>
      <c r="C208" s="92" t="s">
        <v>825</v>
      </c>
      <c r="D208" s="92" t="s">
        <v>561</v>
      </c>
      <c r="E208" t="s">
        <v>1042</v>
      </c>
      <c r="F208" s="92" t="s">
        <v>1040</v>
      </c>
      <c r="G208" s="92" t="s">
        <v>598</v>
      </c>
      <c r="H208" s="92" t="s">
        <v>599</v>
      </c>
    </row>
    <row r="209" spans="1:8" ht="24" x14ac:dyDescent="0.2">
      <c r="A209" s="92" t="s">
        <v>1043</v>
      </c>
      <c r="B209" s="92" t="s">
        <v>1044</v>
      </c>
      <c r="C209" s="92" t="s">
        <v>825</v>
      </c>
      <c r="D209" s="92" t="s">
        <v>561</v>
      </c>
      <c r="E209" t="s">
        <v>1045</v>
      </c>
      <c r="F209" s="92" t="s">
        <v>1043</v>
      </c>
      <c r="G209" s="92" t="s">
        <v>562</v>
      </c>
      <c r="H209" s="92" t="s">
        <v>563</v>
      </c>
    </row>
    <row r="210" spans="1:8" ht="60" x14ac:dyDescent="0.2">
      <c r="A210" s="92" t="s">
        <v>1046</v>
      </c>
      <c r="B210" s="92" t="s">
        <v>1047</v>
      </c>
      <c r="C210" s="92" t="s">
        <v>825</v>
      </c>
      <c r="D210" s="92" t="s">
        <v>561</v>
      </c>
      <c r="E210" t="s">
        <v>1048</v>
      </c>
      <c r="F210" s="92" t="s">
        <v>1046</v>
      </c>
      <c r="G210" s="92" t="s">
        <v>562</v>
      </c>
      <c r="H210" s="92" t="s">
        <v>563</v>
      </c>
    </row>
    <row r="211" spans="1:8" ht="48" x14ac:dyDescent="0.2">
      <c r="A211" s="92" t="s">
        <v>1049</v>
      </c>
      <c r="B211" s="92" t="s">
        <v>1050</v>
      </c>
      <c r="C211" s="92" t="s">
        <v>825</v>
      </c>
      <c r="D211" s="92" t="s">
        <v>561</v>
      </c>
      <c r="E211" t="s">
        <v>1051</v>
      </c>
      <c r="F211" s="92" t="s">
        <v>1049</v>
      </c>
      <c r="G211" s="92" t="s">
        <v>562</v>
      </c>
      <c r="H211" s="92" t="s">
        <v>563</v>
      </c>
    </row>
    <row r="212" spans="1:8" ht="48" x14ac:dyDescent="0.2">
      <c r="A212" s="92" t="s">
        <v>1052</v>
      </c>
      <c r="B212" s="92" t="s">
        <v>1053</v>
      </c>
      <c r="C212" s="92" t="s">
        <v>838</v>
      </c>
      <c r="D212" s="92" t="s">
        <v>566</v>
      </c>
      <c r="E212" t="s">
        <v>1054</v>
      </c>
      <c r="F212" s="92" t="s">
        <v>1052</v>
      </c>
      <c r="G212" s="92" t="s">
        <v>557</v>
      </c>
      <c r="H212" s="92" t="s">
        <v>558</v>
      </c>
    </row>
    <row r="213" spans="1:8" ht="36" x14ac:dyDescent="0.2">
      <c r="A213" s="92" t="s">
        <v>1055</v>
      </c>
      <c r="B213" s="92" t="s">
        <v>1056</v>
      </c>
      <c r="C213" s="92" t="s">
        <v>838</v>
      </c>
      <c r="D213" s="92" t="s">
        <v>566</v>
      </c>
      <c r="E213" t="s">
        <v>1057</v>
      </c>
      <c r="F213" s="92" t="s">
        <v>1055</v>
      </c>
      <c r="G213" s="92" t="s">
        <v>557</v>
      </c>
      <c r="H213" s="92" t="s">
        <v>558</v>
      </c>
    </row>
    <row r="214" spans="1:8" ht="48" x14ac:dyDescent="0.2">
      <c r="A214" s="92" t="s">
        <v>1058</v>
      </c>
      <c r="B214" s="92" t="s">
        <v>1059</v>
      </c>
      <c r="C214" s="92" t="s">
        <v>873</v>
      </c>
      <c r="D214" s="92" t="s">
        <v>874</v>
      </c>
      <c r="E214" t="s">
        <v>1060</v>
      </c>
      <c r="F214" s="92" t="s">
        <v>1058</v>
      </c>
      <c r="G214" s="92" t="s">
        <v>590</v>
      </c>
      <c r="H214" s="92" t="s">
        <v>591</v>
      </c>
    </row>
    <row r="215" spans="1:8" ht="60" x14ac:dyDescent="0.2">
      <c r="A215" s="92" t="s">
        <v>1061</v>
      </c>
      <c r="B215" s="92" t="s">
        <v>1062</v>
      </c>
      <c r="C215" s="92" t="s">
        <v>910</v>
      </c>
      <c r="D215" s="92" t="s">
        <v>589</v>
      </c>
      <c r="E215" t="s">
        <v>1063</v>
      </c>
      <c r="F215" s="92" t="s">
        <v>1061</v>
      </c>
      <c r="G215" s="92" t="s">
        <v>1111</v>
      </c>
      <c r="H215" s="92" t="s">
        <v>1112</v>
      </c>
    </row>
    <row r="216" spans="1:8" ht="36" x14ac:dyDescent="0.2">
      <c r="A216" s="92" t="s">
        <v>1064</v>
      </c>
      <c r="B216" s="92" t="s">
        <v>1065</v>
      </c>
      <c r="C216" s="92" t="s">
        <v>910</v>
      </c>
      <c r="D216" s="92" t="s">
        <v>589</v>
      </c>
      <c r="E216" t="s">
        <v>1066</v>
      </c>
      <c r="F216" s="92" t="s">
        <v>1064</v>
      </c>
      <c r="G216" s="92" t="s">
        <v>1111</v>
      </c>
      <c r="H216" s="92" t="s">
        <v>1112</v>
      </c>
    </row>
    <row r="217" spans="1:8" ht="24" x14ac:dyDescent="0.2">
      <c r="A217" s="92" t="s">
        <v>1067</v>
      </c>
      <c r="B217" s="92" t="s">
        <v>1068</v>
      </c>
      <c r="C217" s="92" t="s">
        <v>910</v>
      </c>
      <c r="D217" s="92" t="s">
        <v>589</v>
      </c>
      <c r="E217" t="s">
        <v>1069</v>
      </c>
      <c r="F217" s="92" t="s">
        <v>1067</v>
      </c>
      <c r="G217" s="92" t="s">
        <v>1111</v>
      </c>
      <c r="H217" s="92" t="s">
        <v>1112</v>
      </c>
    </row>
    <row r="218" spans="1:8" ht="36" x14ac:dyDescent="0.2">
      <c r="A218" s="92" t="s">
        <v>1070</v>
      </c>
      <c r="B218" s="92" t="s">
        <v>1071</v>
      </c>
      <c r="C218" s="92" t="s">
        <v>910</v>
      </c>
      <c r="D218" s="92" t="s">
        <v>589</v>
      </c>
      <c r="E218" t="s">
        <v>1072</v>
      </c>
      <c r="F218" s="92" t="s">
        <v>1070</v>
      </c>
      <c r="G218" s="92" t="s">
        <v>1111</v>
      </c>
      <c r="H218" s="92" t="s">
        <v>1112</v>
      </c>
    </row>
    <row r="219" spans="1:8" ht="48" x14ac:dyDescent="0.2">
      <c r="A219" s="92" t="s">
        <v>1073</v>
      </c>
      <c r="B219" s="92" t="s">
        <v>1074</v>
      </c>
      <c r="C219" s="92" t="s">
        <v>910</v>
      </c>
      <c r="D219" s="92" t="s">
        <v>589</v>
      </c>
      <c r="E219" t="s">
        <v>1075</v>
      </c>
      <c r="F219" s="92" t="s">
        <v>1073</v>
      </c>
      <c r="G219" s="92" t="s">
        <v>1111</v>
      </c>
      <c r="H219" s="92" t="s">
        <v>1112</v>
      </c>
    </row>
    <row r="220" spans="1:8" ht="48" x14ac:dyDescent="0.2">
      <c r="A220" s="92" t="s">
        <v>1076</v>
      </c>
      <c r="B220" s="92" t="s">
        <v>1077</v>
      </c>
      <c r="C220" s="92" t="s">
        <v>910</v>
      </c>
      <c r="D220" s="92" t="s">
        <v>589</v>
      </c>
      <c r="E220" t="s">
        <v>1078</v>
      </c>
      <c r="F220" s="92" t="s">
        <v>1076</v>
      </c>
      <c r="G220" s="92" t="s">
        <v>1111</v>
      </c>
      <c r="H220" s="92" t="s">
        <v>1112</v>
      </c>
    </row>
    <row r="221" spans="1:8" ht="36" x14ac:dyDescent="0.2">
      <c r="A221" s="92" t="s">
        <v>1079</v>
      </c>
      <c r="B221" s="92" t="s">
        <v>1080</v>
      </c>
      <c r="C221" s="92" t="s">
        <v>1081</v>
      </c>
      <c r="D221" s="92" t="s">
        <v>1082</v>
      </c>
      <c r="E221" t="s">
        <v>1083</v>
      </c>
      <c r="F221" s="92" t="s">
        <v>1079</v>
      </c>
      <c r="G221" s="92" t="s">
        <v>598</v>
      </c>
      <c r="H221" s="92" t="s">
        <v>599</v>
      </c>
    </row>
    <row r="222" spans="1:8" ht="36" x14ac:dyDescent="0.2">
      <c r="A222" s="92" t="s">
        <v>1084</v>
      </c>
      <c r="B222" s="92" t="s">
        <v>1085</v>
      </c>
      <c r="C222" s="92" t="s">
        <v>1081</v>
      </c>
      <c r="D222" s="92" t="s">
        <v>1082</v>
      </c>
      <c r="E222" t="s">
        <v>1086</v>
      </c>
      <c r="F222" s="92" t="s">
        <v>1084</v>
      </c>
      <c r="G222" s="92" t="s">
        <v>1111</v>
      </c>
      <c r="H222" s="92" t="s">
        <v>1112</v>
      </c>
    </row>
    <row r="223" spans="1:8" ht="60" x14ac:dyDescent="0.2">
      <c r="A223" s="92" t="s">
        <v>1087</v>
      </c>
      <c r="B223" s="92" t="s">
        <v>1088</v>
      </c>
      <c r="C223" s="92" t="s">
        <v>1081</v>
      </c>
      <c r="D223" s="92" t="s">
        <v>1082</v>
      </c>
      <c r="E223" t="s">
        <v>1089</v>
      </c>
      <c r="F223" s="92" t="s">
        <v>1087</v>
      </c>
      <c r="G223" s="92" t="s">
        <v>1111</v>
      </c>
      <c r="H223" s="92" t="s">
        <v>1112</v>
      </c>
    </row>
    <row r="224" spans="1:8" ht="48" x14ac:dyDescent="0.2">
      <c r="A224" s="92" t="s">
        <v>1090</v>
      </c>
      <c r="B224" s="92" t="s">
        <v>1091</v>
      </c>
      <c r="C224" s="92" t="s">
        <v>1081</v>
      </c>
      <c r="D224" s="92" t="s">
        <v>1082</v>
      </c>
      <c r="E224" t="s">
        <v>1092</v>
      </c>
      <c r="F224" s="92" t="s">
        <v>1090</v>
      </c>
      <c r="G224" s="92" t="s">
        <v>1111</v>
      </c>
      <c r="H224" s="92" t="s">
        <v>1112</v>
      </c>
    </row>
    <row r="225" spans="1:8" ht="48" x14ac:dyDescent="0.2">
      <c r="A225" s="92" t="s">
        <v>1093</v>
      </c>
      <c r="B225" s="92" t="s">
        <v>1094</v>
      </c>
      <c r="C225" s="92" t="s">
        <v>1081</v>
      </c>
      <c r="D225" s="92" t="s">
        <v>1082</v>
      </c>
      <c r="E225" t="s">
        <v>1095</v>
      </c>
      <c r="F225" s="92" t="s">
        <v>1093</v>
      </c>
      <c r="G225" s="92" t="s">
        <v>1111</v>
      </c>
      <c r="H225" s="92" t="s">
        <v>1112</v>
      </c>
    </row>
    <row r="226" spans="1:8" ht="36" x14ac:dyDescent="0.2">
      <c r="A226" s="92" t="s">
        <v>536</v>
      </c>
      <c r="B226" s="92" t="s">
        <v>537</v>
      </c>
      <c r="C226" s="92" t="s">
        <v>1081</v>
      </c>
      <c r="D226" s="92" t="s">
        <v>1082</v>
      </c>
      <c r="E226" t="s">
        <v>535</v>
      </c>
      <c r="F226" s="92" t="s">
        <v>536</v>
      </c>
      <c r="G226" s="92" t="s">
        <v>1111</v>
      </c>
      <c r="H226" s="92" t="s">
        <v>1112</v>
      </c>
    </row>
    <row r="227" spans="1:8" x14ac:dyDescent="0.2">
      <c r="A227" s="92" t="s">
        <v>428</v>
      </c>
      <c r="B227" s="92"/>
      <c r="C227" s="92"/>
      <c r="D227" s="92" t="s">
        <v>354</v>
      </c>
      <c r="F227" s="106" t="s">
        <v>428</v>
      </c>
      <c r="G227" s="92"/>
      <c r="H227" s="92" t="s">
        <v>356</v>
      </c>
    </row>
    <row r="228" spans="1:8" x14ac:dyDescent="0.2">
      <c r="A228" s="92"/>
      <c r="B228" s="92"/>
      <c r="C228" s="92"/>
      <c r="D228" s="92"/>
      <c r="F228" s="92"/>
      <c r="G228" s="92"/>
      <c r="H228" s="92"/>
    </row>
    <row r="229" spans="1:8" x14ac:dyDescent="0.2">
      <c r="A229" s="92"/>
      <c r="B229" s="92"/>
      <c r="C229" s="92"/>
      <c r="D229" s="92"/>
      <c r="F229" s="92"/>
      <c r="G229" s="92"/>
      <c r="H229" s="92"/>
    </row>
    <row r="230" spans="1:8" x14ac:dyDescent="0.2">
      <c r="A230" s="92"/>
      <c r="B230" s="92"/>
      <c r="C230" s="92"/>
      <c r="D230" s="92"/>
      <c r="F230" s="92"/>
      <c r="G230" s="92"/>
      <c r="H230" s="92"/>
    </row>
    <row r="231" spans="1:8" x14ac:dyDescent="0.2">
      <c r="A231" s="92"/>
      <c r="B231" s="92"/>
      <c r="C231" s="92"/>
      <c r="D231" s="92"/>
      <c r="F231" s="92"/>
      <c r="G231" s="92"/>
      <c r="H231" s="92"/>
    </row>
    <row r="232" spans="1:8" x14ac:dyDescent="0.2">
      <c r="A232" s="92"/>
      <c r="B232" s="92"/>
      <c r="C232" s="92"/>
      <c r="D232" s="92"/>
      <c r="F232" s="92"/>
      <c r="G232" s="92"/>
      <c r="H232" s="92"/>
    </row>
    <row r="233" spans="1:8" x14ac:dyDescent="0.2">
      <c r="A233" s="92"/>
      <c r="B233" s="92"/>
      <c r="C233" s="92"/>
      <c r="D233" s="92"/>
      <c r="F233" s="92"/>
      <c r="G233" s="92"/>
      <c r="H233" s="92"/>
    </row>
    <row r="234" spans="1:8" x14ac:dyDescent="0.2">
      <c r="A234" s="92"/>
      <c r="B234" s="92"/>
      <c r="C234" s="92"/>
      <c r="D234" s="92"/>
      <c r="F234" s="92"/>
      <c r="G234" s="92"/>
      <c r="H234" s="92"/>
    </row>
    <row r="235" spans="1:8" x14ac:dyDescent="0.2">
      <c r="A235" s="92"/>
      <c r="B235" s="92"/>
      <c r="C235" s="92"/>
      <c r="D235" s="92"/>
      <c r="F235" s="92"/>
      <c r="G235" s="92"/>
      <c r="H235" s="92"/>
    </row>
    <row r="236" spans="1:8" x14ac:dyDescent="0.2">
      <c r="A236" s="92"/>
      <c r="B236" s="92"/>
      <c r="C236" s="92"/>
      <c r="D236" s="92"/>
      <c r="F236" s="92"/>
      <c r="G236" s="92"/>
      <c r="H236" s="92"/>
    </row>
    <row r="237" spans="1:8" x14ac:dyDescent="0.2">
      <c r="A237" s="92"/>
      <c r="B237" s="92"/>
      <c r="C237" s="92"/>
      <c r="D237" s="92"/>
      <c r="F237" s="92"/>
      <c r="G237" s="92"/>
      <c r="H237" s="9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M33"/>
  <sheetViews>
    <sheetView workbookViewId="0"/>
  </sheetViews>
  <sheetFormatPr defaultColWidth="8.85546875" defaultRowHeight="12.75" x14ac:dyDescent="0.2"/>
  <cols>
    <col min="2" max="2" width="8.85546875" style="45"/>
    <col min="12" max="12" width="8.42578125" bestFit="1" customWidth="1"/>
    <col min="13" max="13" width="24.7109375" bestFit="1" customWidth="1"/>
  </cols>
  <sheetData>
    <row r="1" spans="1:13" x14ac:dyDescent="0.2">
      <c r="A1" s="62" t="s">
        <v>292</v>
      </c>
      <c r="B1" s="66" t="s">
        <v>293</v>
      </c>
    </row>
    <row r="2" spans="1:13" x14ac:dyDescent="0.2">
      <c r="A2" s="25" t="s">
        <v>267</v>
      </c>
      <c r="B2" s="45">
        <v>15</v>
      </c>
      <c r="L2" s="25" t="s">
        <v>267</v>
      </c>
      <c r="M2" t="s">
        <v>305</v>
      </c>
    </row>
    <row r="3" spans="1:13" x14ac:dyDescent="0.2">
      <c r="A3" s="25" t="s">
        <v>268</v>
      </c>
      <c r="B3" s="45">
        <v>18</v>
      </c>
      <c r="L3" s="25" t="s">
        <v>268</v>
      </c>
      <c r="M3" t="s">
        <v>306</v>
      </c>
    </row>
    <row r="4" spans="1:13" x14ac:dyDescent="0.2">
      <c r="A4" s="25" t="s">
        <v>269</v>
      </c>
      <c r="B4" s="45">
        <v>21</v>
      </c>
      <c r="L4" s="25" t="s">
        <v>269</v>
      </c>
      <c r="M4" t="s">
        <v>307</v>
      </c>
    </row>
    <row r="5" spans="1:13" x14ac:dyDescent="0.2">
      <c r="A5" s="25" t="s">
        <v>270</v>
      </c>
      <c r="B5" s="45">
        <v>24</v>
      </c>
      <c r="L5" s="25" t="s">
        <v>270</v>
      </c>
      <c r="M5" t="s">
        <v>308</v>
      </c>
    </row>
    <row r="6" spans="1:13" x14ac:dyDescent="0.2">
      <c r="A6" s="25" t="s">
        <v>271</v>
      </c>
      <c r="B6" s="45">
        <v>27</v>
      </c>
      <c r="L6" s="25" t="s">
        <v>271</v>
      </c>
      <c r="M6" t="s">
        <v>309</v>
      </c>
    </row>
    <row r="7" spans="1:13" x14ac:dyDescent="0.2">
      <c r="A7" s="25" t="s">
        <v>272</v>
      </c>
      <c r="B7" s="45">
        <v>30</v>
      </c>
      <c r="L7" s="25" t="s">
        <v>272</v>
      </c>
      <c r="M7" t="s">
        <v>310</v>
      </c>
    </row>
    <row r="8" spans="1:13" x14ac:dyDescent="0.2">
      <c r="A8" s="25" t="s">
        <v>273</v>
      </c>
      <c r="B8" s="45">
        <v>33</v>
      </c>
      <c r="L8" s="25" t="s">
        <v>273</v>
      </c>
      <c r="M8" t="s">
        <v>311</v>
      </c>
    </row>
    <row r="9" spans="1:13" x14ac:dyDescent="0.2">
      <c r="A9" s="25" t="s">
        <v>274</v>
      </c>
      <c r="B9" s="45">
        <v>36</v>
      </c>
      <c r="L9" s="25" t="s">
        <v>274</v>
      </c>
      <c r="M9" t="s">
        <v>312</v>
      </c>
    </row>
    <row r="10" spans="1:13" x14ac:dyDescent="0.2">
      <c r="A10" s="65" t="s">
        <v>294</v>
      </c>
      <c r="B10" s="45">
        <v>39</v>
      </c>
      <c r="L10" s="65" t="s">
        <v>294</v>
      </c>
      <c r="M10" t="s">
        <v>313</v>
      </c>
    </row>
    <row r="11" spans="1:13" x14ac:dyDescent="0.2">
      <c r="A11" s="65" t="s">
        <v>295</v>
      </c>
      <c r="B11" s="45">
        <v>42</v>
      </c>
      <c r="L11" s="65" t="s">
        <v>295</v>
      </c>
      <c r="M11" t="s">
        <v>314</v>
      </c>
    </row>
    <row r="12" spans="1:13" x14ac:dyDescent="0.2">
      <c r="A12" s="65" t="s">
        <v>296</v>
      </c>
      <c r="B12" s="45">
        <v>45</v>
      </c>
      <c r="L12" s="65" t="s">
        <v>296</v>
      </c>
      <c r="M12" t="s">
        <v>315</v>
      </c>
    </row>
    <row r="13" spans="1:13" x14ac:dyDescent="0.2">
      <c r="A13" s="65" t="s">
        <v>297</v>
      </c>
      <c r="B13" s="45">
        <v>48</v>
      </c>
      <c r="L13" s="65" t="s">
        <v>297</v>
      </c>
      <c r="M13" t="s">
        <v>316</v>
      </c>
    </row>
    <row r="14" spans="1:13" x14ac:dyDescent="0.2">
      <c r="A14" s="65" t="s">
        <v>318</v>
      </c>
      <c r="B14" s="45">
        <v>51</v>
      </c>
      <c r="L14" s="65" t="s">
        <v>318</v>
      </c>
      <c r="M14" s="62" t="s">
        <v>322</v>
      </c>
    </row>
    <row r="15" spans="1:13" x14ac:dyDescent="0.2">
      <c r="A15" s="65" t="s">
        <v>319</v>
      </c>
      <c r="B15" s="45">
        <v>54</v>
      </c>
      <c r="L15" s="65" t="s">
        <v>319</v>
      </c>
      <c r="M15" s="62" t="s">
        <v>323</v>
      </c>
    </row>
    <row r="16" spans="1:13" x14ac:dyDescent="0.2">
      <c r="A16" s="65" t="s">
        <v>320</v>
      </c>
      <c r="B16" s="45">
        <v>57</v>
      </c>
      <c r="L16" s="65" t="s">
        <v>320</v>
      </c>
      <c r="M16" s="62" t="s">
        <v>324</v>
      </c>
    </row>
    <row r="17" spans="1:13" x14ac:dyDescent="0.2">
      <c r="A17" s="65" t="s">
        <v>321</v>
      </c>
      <c r="B17" s="45">
        <v>60</v>
      </c>
      <c r="L17" s="65" t="s">
        <v>321</v>
      </c>
      <c r="M17" s="62" t="s">
        <v>325</v>
      </c>
    </row>
    <row r="18" spans="1:13" x14ac:dyDescent="0.2">
      <c r="A18" s="65" t="s">
        <v>406</v>
      </c>
      <c r="B18" s="45">
        <v>63</v>
      </c>
      <c r="L18" s="65" t="s">
        <v>406</v>
      </c>
      <c r="M18" s="62" t="s">
        <v>410</v>
      </c>
    </row>
    <row r="19" spans="1:13" x14ac:dyDescent="0.2">
      <c r="A19" s="65" t="s">
        <v>407</v>
      </c>
      <c r="B19" s="45">
        <v>66</v>
      </c>
      <c r="L19" s="65" t="s">
        <v>407</v>
      </c>
      <c r="M19" s="62" t="s">
        <v>411</v>
      </c>
    </row>
    <row r="20" spans="1:13" x14ac:dyDescent="0.2">
      <c r="A20" s="65" t="s">
        <v>408</v>
      </c>
      <c r="B20" s="45">
        <v>69</v>
      </c>
      <c r="L20" s="65" t="s">
        <v>408</v>
      </c>
      <c r="M20" s="62" t="s">
        <v>412</v>
      </c>
    </row>
    <row r="21" spans="1:13" x14ac:dyDescent="0.2">
      <c r="A21" s="65" t="s">
        <v>409</v>
      </c>
      <c r="B21" s="45">
        <v>72</v>
      </c>
      <c r="L21" s="65" t="s">
        <v>409</v>
      </c>
      <c r="M21" s="62" t="s">
        <v>413</v>
      </c>
    </row>
    <row r="22" spans="1:13" x14ac:dyDescent="0.2">
      <c r="A22" s="65" t="s">
        <v>475</v>
      </c>
      <c r="B22" s="45">
        <v>75</v>
      </c>
      <c r="L22" s="65" t="s">
        <v>475</v>
      </c>
      <c r="M22" s="62" t="s">
        <v>493</v>
      </c>
    </row>
    <row r="23" spans="1:13" x14ac:dyDescent="0.2">
      <c r="A23" s="65" t="s">
        <v>478</v>
      </c>
      <c r="B23" s="45">
        <v>78</v>
      </c>
      <c r="L23" s="65" t="s">
        <v>478</v>
      </c>
      <c r="M23" s="62" t="s">
        <v>494</v>
      </c>
    </row>
    <row r="24" spans="1:13" x14ac:dyDescent="0.2">
      <c r="A24" s="65" t="s">
        <v>481</v>
      </c>
      <c r="B24" s="45">
        <v>81</v>
      </c>
      <c r="L24" s="65" t="s">
        <v>481</v>
      </c>
      <c r="M24" s="62" t="s">
        <v>495</v>
      </c>
    </row>
    <row r="25" spans="1:13" x14ac:dyDescent="0.2">
      <c r="A25" s="65" t="s">
        <v>484</v>
      </c>
      <c r="B25" s="45">
        <v>84</v>
      </c>
      <c r="L25" s="65" t="s">
        <v>484</v>
      </c>
      <c r="M25" s="62" t="s">
        <v>496</v>
      </c>
    </row>
    <row r="26" spans="1:13" x14ac:dyDescent="0.2">
      <c r="A26" s="65" t="s">
        <v>502</v>
      </c>
      <c r="B26" s="45">
        <v>87</v>
      </c>
      <c r="L26" s="65" t="s">
        <v>502</v>
      </c>
      <c r="M26" s="62" t="s">
        <v>524</v>
      </c>
    </row>
    <row r="27" spans="1:13" x14ac:dyDescent="0.2">
      <c r="A27" s="65" t="s">
        <v>505</v>
      </c>
      <c r="B27" s="45">
        <v>90</v>
      </c>
      <c r="L27" s="65" t="s">
        <v>505</v>
      </c>
      <c r="M27" s="62" t="s">
        <v>525</v>
      </c>
    </row>
    <row r="28" spans="1:13" x14ac:dyDescent="0.2">
      <c r="A28" s="65" t="s">
        <v>508</v>
      </c>
      <c r="B28" s="45">
        <v>93</v>
      </c>
      <c r="L28" s="65" t="s">
        <v>508</v>
      </c>
      <c r="M28" s="62" t="s">
        <v>526</v>
      </c>
    </row>
    <row r="29" spans="1:13" x14ac:dyDescent="0.2">
      <c r="A29" s="65" t="s">
        <v>511</v>
      </c>
      <c r="B29" s="45">
        <v>96</v>
      </c>
      <c r="L29" s="65" t="s">
        <v>511</v>
      </c>
      <c r="M29" s="62" t="s">
        <v>527</v>
      </c>
    </row>
    <row r="30" spans="1:13" x14ac:dyDescent="0.2">
      <c r="A30" s="65" t="s">
        <v>514</v>
      </c>
      <c r="B30" s="45">
        <f>B29+3</f>
        <v>99</v>
      </c>
      <c r="L30" s="65" t="s">
        <v>514</v>
      </c>
      <c r="M30" s="62" t="s">
        <v>528</v>
      </c>
    </row>
    <row r="31" spans="1:13" x14ac:dyDescent="0.2">
      <c r="A31" s="65" t="s">
        <v>517</v>
      </c>
      <c r="B31" s="45">
        <f>B30+3</f>
        <v>102</v>
      </c>
      <c r="L31" s="65" t="s">
        <v>517</v>
      </c>
      <c r="M31" s="62" t="s">
        <v>529</v>
      </c>
    </row>
    <row r="32" spans="1:13" x14ac:dyDescent="0.2">
      <c r="A32" s="65" t="s">
        <v>520</v>
      </c>
      <c r="B32" s="45">
        <f>B31+3</f>
        <v>105</v>
      </c>
      <c r="L32" s="65" t="s">
        <v>520</v>
      </c>
      <c r="M32" s="62" t="s">
        <v>530</v>
      </c>
    </row>
    <row r="33" spans="1:13" x14ac:dyDescent="0.2">
      <c r="A33" s="65" t="s">
        <v>523</v>
      </c>
      <c r="B33" s="45">
        <f>B32+3</f>
        <v>108</v>
      </c>
      <c r="L33" s="65" t="s">
        <v>523</v>
      </c>
      <c r="M33" s="62" t="s">
        <v>531</v>
      </c>
    </row>
  </sheetData>
  <autoFilter ref="A1:B220" xr:uid="{00000000-0009-0000-0000-000009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T16"/>
  <sheetViews>
    <sheetView workbookViewId="0">
      <selection sqref="A1:F2"/>
    </sheetView>
  </sheetViews>
  <sheetFormatPr defaultColWidth="8.85546875" defaultRowHeight="12.75" x14ac:dyDescent="0.2"/>
  <cols>
    <col min="1" max="1" width="11.85546875" bestFit="1" customWidth="1"/>
    <col min="2" max="2" width="25.7109375" customWidth="1"/>
    <col min="3" max="3" width="15.28515625" bestFit="1" customWidth="1"/>
    <col min="4" max="4" width="7.85546875" bestFit="1" customWidth="1"/>
    <col min="5" max="5" width="14.28515625" customWidth="1"/>
    <col min="6" max="6" width="70.42578125" customWidth="1"/>
  </cols>
  <sheetData>
    <row r="1" spans="1:20" ht="18.75" customHeight="1" x14ac:dyDescent="0.2">
      <c r="A1" s="163" t="s">
        <v>299</v>
      </c>
      <c r="B1" s="164"/>
      <c r="C1" s="164"/>
      <c r="D1" s="164"/>
      <c r="E1" s="164"/>
      <c r="F1" s="165"/>
    </row>
    <row r="2" spans="1:20" ht="18.75" customHeight="1" x14ac:dyDescent="0.2">
      <c r="A2" s="166"/>
      <c r="B2" s="167"/>
      <c r="C2" s="167"/>
      <c r="D2" s="167"/>
      <c r="E2" s="167"/>
      <c r="F2" s="168"/>
    </row>
    <row r="3" spans="1:20" s="3" customFormat="1" ht="45" customHeight="1" x14ac:dyDescent="0.2">
      <c r="A3" s="2" t="s">
        <v>258</v>
      </c>
      <c r="B3" s="43" t="str">
        <f>'Cover Sheet'!B39</f>
        <v>WP #</v>
      </c>
      <c r="C3" s="4" t="s">
        <v>259</v>
      </c>
      <c r="D3" s="43" t="str">
        <f>'Cover Sheet'!B38</f>
        <v>22-#####</v>
      </c>
      <c r="E3" s="2" t="s">
        <v>257</v>
      </c>
      <c r="F3" s="46" t="str">
        <f>'Cover Sheet'!B2</f>
        <v>Project Title</v>
      </c>
    </row>
    <row r="4" spans="1:20" x14ac:dyDescent="0.2">
      <c r="A4" s="158" t="s">
        <v>64</v>
      </c>
      <c r="B4" s="159"/>
      <c r="C4" s="159"/>
      <c r="D4" s="159"/>
      <c r="E4" s="159"/>
      <c r="F4" s="160"/>
    </row>
    <row r="5" spans="1:20" x14ac:dyDescent="0.2">
      <c r="A5" s="158" t="s">
        <v>58</v>
      </c>
      <c r="B5" s="159"/>
      <c r="C5" s="159"/>
      <c r="D5" s="159"/>
      <c r="E5" s="159"/>
      <c r="F5" s="160"/>
    </row>
    <row r="6" spans="1:20" ht="46.5" customHeight="1" x14ac:dyDescent="0.2">
      <c r="A6" s="169" t="s">
        <v>317</v>
      </c>
      <c r="B6" s="170"/>
      <c r="C6" s="170"/>
      <c r="D6" s="170"/>
      <c r="E6" s="170"/>
      <c r="F6" s="171"/>
      <c r="G6" s="1"/>
      <c r="H6" s="1"/>
      <c r="I6" s="1"/>
      <c r="J6" s="1"/>
      <c r="K6" s="1"/>
      <c r="L6" s="1"/>
      <c r="M6" s="1"/>
      <c r="N6" s="1"/>
      <c r="O6" s="1"/>
      <c r="P6" s="1"/>
      <c r="Q6" s="1"/>
      <c r="R6" s="1"/>
      <c r="S6" s="1"/>
      <c r="T6" s="1"/>
    </row>
    <row r="7" spans="1:20" x14ac:dyDescent="0.2">
      <c r="A7" s="158" t="s">
        <v>59</v>
      </c>
      <c r="B7" s="159"/>
      <c r="C7" s="159"/>
      <c r="D7" s="159"/>
      <c r="E7" s="159"/>
      <c r="F7" s="160"/>
    </row>
    <row r="8" spans="1:20" ht="99.95" customHeight="1" x14ac:dyDescent="0.2">
      <c r="A8" s="157"/>
      <c r="B8" s="152"/>
      <c r="C8" s="152"/>
      <c r="D8" s="152"/>
      <c r="E8" s="152"/>
      <c r="F8" s="153"/>
      <c r="G8" s="1"/>
      <c r="H8" s="1"/>
      <c r="I8" s="1"/>
      <c r="J8" s="1"/>
      <c r="K8" s="1"/>
      <c r="L8" s="1"/>
      <c r="M8" s="1"/>
      <c r="N8" s="1"/>
      <c r="O8" s="1"/>
      <c r="P8" s="1"/>
      <c r="Q8" s="1"/>
      <c r="R8" s="1"/>
      <c r="S8" s="1"/>
      <c r="T8" s="1"/>
    </row>
    <row r="9" spans="1:20" x14ac:dyDescent="0.2">
      <c r="A9" s="154" t="s">
        <v>60</v>
      </c>
      <c r="B9" s="155"/>
      <c r="C9" s="155"/>
      <c r="D9" s="155"/>
      <c r="E9" s="155"/>
      <c r="F9" s="156"/>
    </row>
    <row r="10" spans="1:20" ht="99.95" customHeight="1" x14ac:dyDescent="0.2">
      <c r="A10" s="157"/>
      <c r="B10" s="161"/>
      <c r="C10" s="161"/>
      <c r="D10" s="161"/>
      <c r="E10" s="161"/>
      <c r="F10" s="162"/>
      <c r="G10" s="1"/>
      <c r="H10" s="1"/>
      <c r="I10" s="1"/>
      <c r="J10" s="1"/>
      <c r="K10" s="1"/>
      <c r="L10" s="1"/>
      <c r="M10" s="1"/>
      <c r="N10" s="1"/>
      <c r="O10" s="1"/>
      <c r="P10" s="1"/>
      <c r="Q10" s="1"/>
      <c r="R10" s="1"/>
      <c r="S10" s="1"/>
      <c r="T10" s="1"/>
    </row>
    <row r="11" spans="1:20" x14ac:dyDescent="0.2">
      <c r="A11" s="154" t="s">
        <v>61</v>
      </c>
      <c r="B11" s="155"/>
      <c r="C11" s="155"/>
      <c r="D11" s="155"/>
      <c r="E11" s="155"/>
      <c r="F11" s="156"/>
    </row>
    <row r="12" spans="1:20" ht="99.95" customHeight="1" x14ac:dyDescent="0.2">
      <c r="A12" s="157"/>
      <c r="B12" s="152"/>
      <c r="C12" s="152"/>
      <c r="D12" s="152"/>
      <c r="E12" s="152"/>
      <c r="F12" s="153"/>
      <c r="G12" s="1"/>
      <c r="H12" s="1"/>
      <c r="I12" s="1"/>
      <c r="J12" s="1"/>
      <c r="K12" s="1"/>
      <c r="L12" s="1"/>
      <c r="M12" s="1"/>
      <c r="N12" s="1"/>
      <c r="O12" s="1"/>
      <c r="P12" s="1"/>
      <c r="Q12" s="1"/>
      <c r="R12" s="1"/>
      <c r="S12" s="1"/>
      <c r="T12" s="1"/>
    </row>
    <row r="13" spans="1:20" x14ac:dyDescent="0.2">
      <c r="A13" s="154" t="s">
        <v>62</v>
      </c>
      <c r="B13" s="155"/>
      <c r="C13" s="155"/>
      <c r="D13" s="155"/>
      <c r="E13" s="155"/>
      <c r="F13" s="156"/>
    </row>
    <row r="14" spans="1:20" ht="99.95" customHeight="1" x14ac:dyDescent="0.2">
      <c r="A14" s="157"/>
      <c r="B14" s="152"/>
      <c r="C14" s="152"/>
      <c r="D14" s="152"/>
      <c r="E14" s="152"/>
      <c r="F14" s="153"/>
      <c r="G14" s="1"/>
      <c r="H14" s="1"/>
      <c r="I14" s="1"/>
      <c r="J14" s="1"/>
      <c r="K14" s="1"/>
      <c r="L14" s="1"/>
      <c r="M14" s="1"/>
      <c r="N14" s="1"/>
      <c r="O14" s="1"/>
      <c r="P14" s="1"/>
      <c r="Q14" s="1"/>
      <c r="R14" s="1"/>
      <c r="S14" s="1"/>
      <c r="T14" s="1"/>
    </row>
    <row r="15" spans="1:20" x14ac:dyDescent="0.2">
      <c r="A15" s="154" t="s">
        <v>63</v>
      </c>
      <c r="B15" s="155"/>
      <c r="C15" s="155"/>
      <c r="D15" s="155"/>
      <c r="E15" s="155"/>
      <c r="F15" s="156"/>
    </row>
    <row r="16" spans="1:20" ht="99.95" customHeight="1" x14ac:dyDescent="0.2">
      <c r="A16" s="151"/>
      <c r="B16" s="152"/>
      <c r="C16" s="152"/>
      <c r="D16" s="152"/>
      <c r="E16" s="152"/>
      <c r="F16" s="153"/>
      <c r="G16" s="1"/>
      <c r="H16" s="1"/>
      <c r="I16" s="1"/>
      <c r="J16" s="1"/>
      <c r="K16" s="1"/>
      <c r="L16" s="1"/>
      <c r="M16" s="1"/>
      <c r="N16" s="1"/>
      <c r="O16" s="1"/>
      <c r="P16" s="1"/>
      <c r="Q16" s="1"/>
      <c r="R16" s="1"/>
      <c r="S16" s="1"/>
      <c r="T16" s="1"/>
    </row>
  </sheetData>
  <sheetProtection sheet="1" objects="1" scenarios="1" formatCells="0" formatColumns="0" formatRows="0"/>
  <mergeCells count="14">
    <mergeCell ref="A7:F7"/>
    <mergeCell ref="A8:F8"/>
    <mergeCell ref="A9:F9"/>
    <mergeCell ref="A10:F10"/>
    <mergeCell ref="A1:F2"/>
    <mergeCell ref="A4:F4"/>
    <mergeCell ref="A5:F5"/>
    <mergeCell ref="A6:F6"/>
    <mergeCell ref="A16:F16"/>
    <mergeCell ref="A11:F11"/>
    <mergeCell ref="A12:F12"/>
    <mergeCell ref="A13:F13"/>
    <mergeCell ref="A14:F14"/>
    <mergeCell ref="A15:F15"/>
  </mergeCells>
  <printOptions horizontalCentered="1" verticalCentered="1"/>
  <pageMargins left="0.7" right="0.7" top="0.75" bottom="0.75" header="0.3" footer="0.3"/>
  <pageSetup scale="63"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32"/>
  <sheetViews>
    <sheetView workbookViewId="0">
      <selection activeCell="G23" sqref="G23"/>
    </sheetView>
  </sheetViews>
  <sheetFormatPr defaultColWidth="8.85546875" defaultRowHeight="12.75" x14ac:dyDescent="0.2"/>
  <cols>
    <col min="1" max="1" width="11.85546875" bestFit="1" customWidth="1"/>
    <col min="2" max="2" width="25.7109375" customWidth="1"/>
    <col min="3" max="3" width="15.28515625" bestFit="1" customWidth="1"/>
    <col min="4" max="4" width="9.85546875" customWidth="1"/>
    <col min="5" max="5" width="7.85546875" customWidth="1"/>
    <col min="6" max="6" width="41.5703125" customWidth="1"/>
    <col min="7" max="7" width="19" customWidth="1"/>
    <col min="8" max="8" width="16.28515625" bestFit="1" customWidth="1"/>
  </cols>
  <sheetData>
    <row r="1" spans="1:8" ht="18.75" customHeight="1" x14ac:dyDescent="0.2">
      <c r="A1" s="163" t="s">
        <v>300</v>
      </c>
      <c r="B1" s="164"/>
      <c r="C1" s="164"/>
      <c r="D1" s="164"/>
      <c r="E1" s="164"/>
      <c r="F1" s="164"/>
      <c r="G1" s="164"/>
      <c r="H1" s="165"/>
    </row>
    <row r="2" spans="1:8" ht="18.75" customHeight="1" x14ac:dyDescent="0.2">
      <c r="A2" s="166"/>
      <c r="B2" s="167"/>
      <c r="C2" s="167"/>
      <c r="D2" s="167"/>
      <c r="E2" s="167"/>
      <c r="F2" s="167"/>
      <c r="G2" s="167"/>
      <c r="H2" s="168"/>
    </row>
    <row r="3" spans="1:8" s="3" customFormat="1" ht="45" customHeight="1" x14ac:dyDescent="0.2">
      <c r="A3" s="4" t="s">
        <v>258</v>
      </c>
      <c r="B3" s="46" t="str">
        <f>'Cover Sheet'!B39</f>
        <v>WP #</v>
      </c>
      <c r="C3" s="4" t="s">
        <v>259</v>
      </c>
      <c r="D3" s="46" t="str">
        <f>'Cover Sheet'!B38</f>
        <v>22-#####</v>
      </c>
      <c r="E3" s="4" t="s">
        <v>257</v>
      </c>
      <c r="F3" s="177" t="str">
        <f>'Cover Sheet'!B2</f>
        <v>Project Title</v>
      </c>
      <c r="G3" s="178"/>
      <c r="H3" s="179"/>
    </row>
    <row r="4" spans="1:8" x14ac:dyDescent="0.2">
      <c r="A4" s="158" t="s">
        <v>65</v>
      </c>
      <c r="B4" s="159"/>
      <c r="C4" s="159"/>
      <c r="D4" s="159"/>
      <c r="E4" s="159"/>
      <c r="F4" s="155"/>
      <c r="G4" s="155"/>
      <c r="H4" s="160"/>
    </row>
    <row r="5" spans="1:8" ht="143.25" customHeight="1" x14ac:dyDescent="0.2">
      <c r="A5" s="169" t="s">
        <v>326</v>
      </c>
      <c r="B5" s="170"/>
      <c r="C5" s="170"/>
      <c r="D5" s="170"/>
      <c r="E5" s="170"/>
      <c r="F5" s="176"/>
      <c r="G5" s="176"/>
      <c r="H5" s="171"/>
    </row>
    <row r="6" spans="1:8" x14ac:dyDescent="0.2">
      <c r="A6" s="158" t="s">
        <v>68</v>
      </c>
      <c r="B6" s="159"/>
      <c r="C6" s="159"/>
      <c r="D6" s="159"/>
      <c r="E6" s="159"/>
      <c r="F6" s="155"/>
      <c r="G6" s="155"/>
      <c r="H6" s="160"/>
    </row>
    <row r="7" spans="1:8" x14ac:dyDescent="0.2">
      <c r="A7" s="180" t="s">
        <v>414</v>
      </c>
      <c r="B7" s="180"/>
      <c r="C7" s="180"/>
      <c r="D7" s="180"/>
      <c r="E7" s="180" t="s">
        <v>415</v>
      </c>
      <c r="F7" s="180"/>
      <c r="G7" s="80" t="s">
        <v>292</v>
      </c>
      <c r="H7" s="80" t="s">
        <v>416</v>
      </c>
    </row>
    <row r="8" spans="1:8" ht="24.95" customHeight="1" x14ac:dyDescent="0.2">
      <c r="A8" s="172"/>
      <c r="B8" s="172"/>
      <c r="C8" s="172"/>
      <c r="D8" s="172"/>
      <c r="E8" s="172"/>
      <c r="F8" s="172"/>
      <c r="G8" s="81"/>
      <c r="H8" s="81"/>
    </row>
    <row r="9" spans="1:8" ht="24.95" customHeight="1" x14ac:dyDescent="0.2">
      <c r="A9" s="172"/>
      <c r="B9" s="172"/>
      <c r="C9" s="172"/>
      <c r="D9" s="172"/>
      <c r="E9" s="172"/>
      <c r="F9" s="172"/>
      <c r="G9" s="107"/>
      <c r="H9" s="81"/>
    </row>
    <row r="10" spans="1:8" ht="24.95" customHeight="1" x14ac:dyDescent="0.2">
      <c r="A10" s="172"/>
      <c r="B10" s="172"/>
      <c r="C10" s="172"/>
      <c r="D10" s="172"/>
      <c r="E10" s="172"/>
      <c r="F10" s="172"/>
      <c r="G10" s="107"/>
      <c r="H10" s="81"/>
    </row>
    <row r="11" spans="1:8" ht="24.95" customHeight="1" x14ac:dyDescent="0.2">
      <c r="A11" s="172"/>
      <c r="B11" s="172"/>
      <c r="C11" s="172"/>
      <c r="D11" s="172"/>
      <c r="E11" s="172"/>
      <c r="F11" s="172"/>
      <c r="G11" s="107"/>
      <c r="H11" s="81"/>
    </row>
    <row r="12" spans="1:8" ht="24.95" customHeight="1" x14ac:dyDescent="0.2">
      <c r="A12" s="172"/>
      <c r="B12" s="172"/>
      <c r="C12" s="172"/>
      <c r="D12" s="172"/>
      <c r="E12" s="172"/>
      <c r="F12" s="172"/>
      <c r="G12" s="107"/>
      <c r="H12" s="81"/>
    </row>
    <row r="13" spans="1:8" ht="24.95" customHeight="1" x14ac:dyDescent="0.2">
      <c r="A13" s="172"/>
      <c r="B13" s="172"/>
      <c r="C13" s="172"/>
      <c r="D13" s="172"/>
      <c r="E13" s="172"/>
      <c r="F13" s="172"/>
      <c r="G13" s="107"/>
      <c r="H13" s="81"/>
    </row>
    <row r="14" spans="1:8" ht="24.95" customHeight="1" x14ac:dyDescent="0.2">
      <c r="A14" s="172"/>
      <c r="B14" s="172"/>
      <c r="C14" s="172"/>
      <c r="D14" s="172"/>
      <c r="E14" s="172"/>
      <c r="F14" s="172"/>
      <c r="G14" s="107"/>
      <c r="H14" s="81"/>
    </row>
    <row r="15" spans="1:8" ht="24.95" customHeight="1" x14ac:dyDescent="0.2">
      <c r="A15" s="172"/>
      <c r="B15" s="172"/>
      <c r="C15" s="172"/>
      <c r="D15" s="172"/>
      <c r="E15" s="172"/>
      <c r="F15" s="172"/>
      <c r="G15" s="107"/>
      <c r="H15" s="81"/>
    </row>
    <row r="16" spans="1:8" ht="24.95" customHeight="1" x14ac:dyDescent="0.2">
      <c r="A16" s="172"/>
      <c r="B16" s="172"/>
      <c r="C16" s="172"/>
      <c r="D16" s="172"/>
      <c r="E16" s="172"/>
      <c r="F16" s="172"/>
      <c r="G16" s="107"/>
      <c r="H16" s="81"/>
    </row>
    <row r="17" spans="1:8" x14ac:dyDescent="0.2">
      <c r="A17" s="158" t="s">
        <v>69</v>
      </c>
      <c r="B17" s="159"/>
      <c r="C17" s="159"/>
      <c r="D17" s="159"/>
      <c r="E17" s="159"/>
      <c r="F17" s="155"/>
      <c r="G17" s="155"/>
      <c r="H17" s="160"/>
    </row>
    <row r="18" spans="1:8" ht="90" customHeight="1" x14ac:dyDescent="0.2">
      <c r="A18" s="173"/>
      <c r="B18" s="174"/>
      <c r="C18" s="174"/>
      <c r="D18" s="174"/>
      <c r="E18" s="174"/>
      <c r="F18" s="152"/>
      <c r="G18" s="152"/>
      <c r="H18" s="175"/>
    </row>
    <row r="19" spans="1:8" x14ac:dyDescent="0.2">
      <c r="A19" s="158" t="s">
        <v>70</v>
      </c>
      <c r="B19" s="159"/>
      <c r="C19" s="159"/>
      <c r="D19" s="159"/>
      <c r="E19" s="159"/>
      <c r="F19" s="155"/>
      <c r="G19" s="155"/>
      <c r="H19" s="160"/>
    </row>
    <row r="20" spans="1:8" ht="90" customHeight="1" x14ac:dyDescent="0.2">
      <c r="A20" s="173"/>
      <c r="B20" s="174"/>
      <c r="C20" s="174"/>
      <c r="D20" s="174"/>
      <c r="E20" s="174"/>
      <c r="F20" s="152"/>
      <c r="G20" s="152"/>
      <c r="H20" s="175"/>
    </row>
    <row r="21" spans="1:8" x14ac:dyDescent="0.2">
      <c r="A21" s="158" t="s">
        <v>71</v>
      </c>
      <c r="B21" s="159"/>
      <c r="C21" s="159"/>
      <c r="D21" s="159"/>
      <c r="E21" s="159"/>
      <c r="F21" s="155"/>
      <c r="G21" s="155"/>
      <c r="H21" s="160"/>
    </row>
    <row r="22" spans="1:8" x14ac:dyDescent="0.2">
      <c r="A22" s="180" t="s">
        <v>414</v>
      </c>
      <c r="B22" s="180"/>
      <c r="C22" s="180"/>
      <c r="D22" s="180"/>
      <c r="E22" s="180" t="s">
        <v>415</v>
      </c>
      <c r="F22" s="180"/>
      <c r="G22" s="80" t="s">
        <v>292</v>
      </c>
      <c r="H22" s="80" t="s">
        <v>416</v>
      </c>
    </row>
    <row r="23" spans="1:8" ht="24.95" customHeight="1" x14ac:dyDescent="0.2">
      <c r="A23" s="172"/>
      <c r="B23" s="172"/>
      <c r="C23" s="172"/>
      <c r="D23" s="172"/>
      <c r="E23" s="172"/>
      <c r="F23" s="172"/>
      <c r="G23" s="107"/>
      <c r="H23" s="81"/>
    </row>
    <row r="24" spans="1:8" ht="24.95" customHeight="1" x14ac:dyDescent="0.2">
      <c r="A24" s="172"/>
      <c r="B24" s="172"/>
      <c r="C24" s="172"/>
      <c r="D24" s="172"/>
      <c r="E24" s="172"/>
      <c r="F24" s="172"/>
      <c r="G24" s="107"/>
      <c r="H24" s="81"/>
    </row>
    <row r="25" spans="1:8" ht="24.95" customHeight="1" x14ac:dyDescent="0.2">
      <c r="A25" s="172"/>
      <c r="B25" s="172"/>
      <c r="C25" s="172"/>
      <c r="D25" s="172"/>
      <c r="E25" s="172"/>
      <c r="F25" s="172"/>
      <c r="G25" s="107"/>
      <c r="H25" s="81"/>
    </row>
    <row r="26" spans="1:8" ht="24.95" customHeight="1" x14ac:dyDescent="0.2">
      <c r="A26" s="172"/>
      <c r="B26" s="172"/>
      <c r="C26" s="172"/>
      <c r="D26" s="172"/>
      <c r="E26" s="172"/>
      <c r="F26" s="172"/>
      <c r="G26" s="107"/>
      <c r="H26" s="81"/>
    </row>
    <row r="27" spans="1:8" ht="24.95" customHeight="1" x14ac:dyDescent="0.2">
      <c r="A27" s="172"/>
      <c r="B27" s="172"/>
      <c r="C27" s="172"/>
      <c r="D27" s="172"/>
      <c r="E27" s="172"/>
      <c r="F27" s="172"/>
      <c r="G27" s="107"/>
      <c r="H27" s="81"/>
    </row>
    <row r="28" spans="1:8" ht="24.95" customHeight="1" x14ac:dyDescent="0.2">
      <c r="A28" s="172"/>
      <c r="B28" s="172"/>
      <c r="C28" s="172"/>
      <c r="D28" s="172"/>
      <c r="E28" s="172"/>
      <c r="F28" s="172"/>
      <c r="G28" s="107"/>
      <c r="H28" s="81"/>
    </row>
    <row r="29" spans="1:8" ht="24.95" customHeight="1" x14ac:dyDescent="0.2">
      <c r="A29" s="172"/>
      <c r="B29" s="172"/>
      <c r="C29" s="172"/>
      <c r="D29" s="172"/>
      <c r="E29" s="172"/>
      <c r="F29" s="172"/>
      <c r="G29" s="107"/>
      <c r="H29" s="81"/>
    </row>
    <row r="30" spans="1:8" ht="24.95" customHeight="1" x14ac:dyDescent="0.2">
      <c r="A30" s="172"/>
      <c r="B30" s="172"/>
      <c r="C30" s="172"/>
      <c r="D30" s="172"/>
      <c r="E30" s="172"/>
      <c r="F30" s="172"/>
      <c r="G30" s="107"/>
      <c r="H30" s="81"/>
    </row>
    <row r="31" spans="1:8" x14ac:dyDescent="0.2">
      <c r="A31" s="158" t="s">
        <v>72</v>
      </c>
      <c r="B31" s="159"/>
      <c r="C31" s="159"/>
      <c r="D31" s="159"/>
      <c r="E31" s="159"/>
      <c r="F31" s="155"/>
      <c r="G31" s="155"/>
      <c r="H31" s="160"/>
    </row>
    <row r="32" spans="1:8" ht="90" customHeight="1" x14ac:dyDescent="0.2">
      <c r="A32" s="173"/>
      <c r="B32" s="174"/>
      <c r="C32" s="174"/>
      <c r="D32" s="174"/>
      <c r="E32" s="174"/>
      <c r="F32" s="152"/>
      <c r="G32" s="152"/>
      <c r="H32" s="175"/>
    </row>
  </sheetData>
  <sheetProtection sheet="1" objects="1" scenarios="1" formatRows="0" insertColumns="0" insertRows="0"/>
  <mergeCells count="50">
    <mergeCell ref="A28:D28"/>
    <mergeCell ref="E28:F28"/>
    <mergeCell ref="A29:D29"/>
    <mergeCell ref="E29:F29"/>
    <mergeCell ref="A30:D30"/>
    <mergeCell ref="E30:F30"/>
    <mergeCell ref="A25:D25"/>
    <mergeCell ref="E25:F25"/>
    <mergeCell ref="A26:D26"/>
    <mergeCell ref="E26:F26"/>
    <mergeCell ref="A27:D27"/>
    <mergeCell ref="E27:F27"/>
    <mergeCell ref="A22:D22"/>
    <mergeCell ref="E22:F22"/>
    <mergeCell ref="A23:D23"/>
    <mergeCell ref="E23:F23"/>
    <mergeCell ref="A24:D24"/>
    <mergeCell ref="E24:F24"/>
    <mergeCell ref="A14:D14"/>
    <mergeCell ref="A15:D15"/>
    <mergeCell ref="A16:D16"/>
    <mergeCell ref="E8:F8"/>
    <mergeCell ref="E9:F9"/>
    <mergeCell ref="E10:F10"/>
    <mergeCell ref="E11:F11"/>
    <mergeCell ref="E13:F13"/>
    <mergeCell ref="E14:F14"/>
    <mergeCell ref="E15:F15"/>
    <mergeCell ref="E16:F16"/>
    <mergeCell ref="A12:D12"/>
    <mergeCell ref="E12:F12"/>
    <mergeCell ref="A8:D8"/>
    <mergeCell ref="A9:D9"/>
    <mergeCell ref="A10:D10"/>
    <mergeCell ref="A11:D11"/>
    <mergeCell ref="A13:D13"/>
    <mergeCell ref="A32:H32"/>
    <mergeCell ref="A1:H2"/>
    <mergeCell ref="A4:H4"/>
    <mergeCell ref="A5:H5"/>
    <mergeCell ref="A6:H6"/>
    <mergeCell ref="A31:H31"/>
    <mergeCell ref="A17:H17"/>
    <mergeCell ref="A18:H18"/>
    <mergeCell ref="A19:H19"/>
    <mergeCell ref="A20:H20"/>
    <mergeCell ref="A21:H21"/>
    <mergeCell ref="F3:H3"/>
    <mergeCell ref="E7:F7"/>
    <mergeCell ref="A7:D7"/>
  </mergeCells>
  <dataValidations count="3">
    <dataValidation operator="lessThanOrEqual" allowBlank="1" showInputMessage="1" showErrorMessage="1" sqref="A32:H32 A18:H18 A20:H20" xr:uid="{00000000-0002-0000-0200-000000000000}"/>
    <dataValidation type="list" allowBlank="1" showInputMessage="1" showErrorMessage="1" sqref="H8:H16" xr:uid="{74BBBE8A-6820-4FAB-B55A-7C9B676D4462}">
      <formula1>"Publication, Conference Paper, Presentation"</formula1>
    </dataValidation>
    <dataValidation type="list" allowBlank="1" showInputMessage="1" showErrorMessage="1" sqref="H23:H30" xr:uid="{BD46E826-6FEA-4188-A8DF-43822BBF1847}">
      <formula1>"Invention, Patent Application, License"</formula1>
    </dataValidation>
  </dataValidations>
  <printOptions horizontalCentered="1" verticalCentered="1"/>
  <pageMargins left="0.7" right="0.7" top="0.75" bottom="0.75" header="0.3" footer="0.3"/>
  <pageSetup scale="66" orientation="portrait" r:id="rId1"/>
  <legacyDrawing r:id="rId2"/>
  <extLst>
    <ext xmlns:x14="http://schemas.microsoft.com/office/spreadsheetml/2009/9/main" uri="{CCE6A557-97BC-4b89-ADB6-D9C93CAAB3DF}">
      <x14:dataValidations xmlns:xm="http://schemas.microsoft.com/office/excel/2006/main" count="1">
        <x14:dataValidation type="date" errorStyle="warning" allowBlank="1" showErrorMessage="1" errorTitle="Invalid Date" error="This cell must be a single date between the project start date and the submission date of this report." xr:uid="{C2DBFA20-2635-4DDC-A952-DC1BCB860911}">
          <x14:formula1>
            <xm:f>44835</xm:f>
          </x14:formula1>
          <x14:formula2>
            <xm:f>'Cover Sheet'!$E$17</xm:f>
          </x14:formula2>
          <xm:sqref>G8:G16 G23:G30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X207"/>
  <sheetViews>
    <sheetView workbookViewId="0">
      <selection activeCell="A10" sqref="A10"/>
    </sheetView>
  </sheetViews>
  <sheetFormatPr defaultColWidth="8.85546875" defaultRowHeight="12.75" x14ac:dyDescent="0.2"/>
  <cols>
    <col min="1" max="1" width="12.42578125" customWidth="1"/>
    <col min="2" max="2" width="22.42578125" bestFit="1" customWidth="1"/>
    <col min="3" max="4" width="12.28515625" bestFit="1" customWidth="1"/>
    <col min="5" max="5" width="19.7109375" customWidth="1"/>
    <col min="6" max="11" width="20.7109375" customWidth="1"/>
    <col min="12" max="12" width="17" customWidth="1"/>
    <col min="13" max="13" width="15" customWidth="1"/>
    <col min="14" max="14" width="53.140625" customWidth="1"/>
    <col min="15" max="15" width="0" hidden="1" customWidth="1"/>
    <col min="21" max="21" width="23.28515625" hidden="1" customWidth="1"/>
    <col min="22" max="22" width="9.85546875" hidden="1" customWidth="1"/>
    <col min="23" max="23" width="59.7109375" hidden="1" customWidth="1"/>
  </cols>
  <sheetData>
    <row r="1" spans="1:23" ht="18.75" customHeight="1" x14ac:dyDescent="0.2">
      <c r="A1" s="211" t="s">
        <v>301</v>
      </c>
      <c r="B1" s="211"/>
      <c r="C1" s="211"/>
      <c r="D1" s="211"/>
      <c r="E1" s="211"/>
      <c r="F1" s="211"/>
      <c r="G1" s="211"/>
      <c r="H1" s="211"/>
      <c r="I1" s="211"/>
      <c r="J1" s="211"/>
      <c r="K1" s="211"/>
      <c r="L1" s="211"/>
      <c r="M1" s="211"/>
      <c r="N1" s="211"/>
    </row>
    <row r="2" spans="1:23" ht="18.75" customHeight="1" x14ac:dyDescent="0.2">
      <c r="A2" s="211"/>
      <c r="B2" s="211"/>
      <c r="C2" s="211"/>
      <c r="D2" s="211"/>
      <c r="E2" s="211"/>
      <c r="F2" s="211"/>
      <c r="G2" s="211"/>
      <c r="H2" s="211"/>
      <c r="I2" s="211"/>
      <c r="J2" s="211"/>
      <c r="K2" s="211"/>
      <c r="L2" s="211"/>
      <c r="M2" s="211"/>
      <c r="N2" s="211"/>
      <c r="U2" t="s">
        <v>246</v>
      </c>
      <c r="V2" s="62" t="s">
        <v>79</v>
      </c>
      <c r="W2" s="75" t="s">
        <v>342</v>
      </c>
    </row>
    <row r="3" spans="1:23" s="55" customFormat="1" ht="25.5" customHeight="1" x14ac:dyDescent="0.2">
      <c r="A3" s="56" t="s">
        <v>258</v>
      </c>
      <c r="B3" s="57" t="str">
        <f>'Cover Sheet'!B39</f>
        <v>WP #</v>
      </c>
      <c r="C3" s="56" t="s">
        <v>259</v>
      </c>
      <c r="D3" s="204" t="str">
        <f>'Cover Sheet'!B38</f>
        <v>22-#####</v>
      </c>
      <c r="E3" s="205"/>
      <c r="F3" s="206"/>
      <c r="G3" s="58" t="s">
        <v>257</v>
      </c>
      <c r="H3" s="203" t="str">
        <f>'Cover Sheet'!B2</f>
        <v>Project Title</v>
      </c>
      <c r="I3" s="203"/>
      <c r="J3" s="203"/>
      <c r="K3" s="203"/>
      <c r="L3" s="203"/>
      <c r="M3" s="203"/>
      <c r="N3" s="203"/>
      <c r="U3" t="s">
        <v>98</v>
      </c>
      <c r="V3" s="62" t="s">
        <v>80</v>
      </c>
      <c r="W3" s="75" t="s">
        <v>327</v>
      </c>
    </row>
    <row r="4" spans="1:23" s="55" customFormat="1" ht="14.25" x14ac:dyDescent="0.2">
      <c r="A4" s="207" t="s">
        <v>343</v>
      </c>
      <c r="B4" s="207"/>
      <c r="C4" s="207"/>
      <c r="D4" s="207"/>
      <c r="E4" s="207"/>
      <c r="F4" s="207"/>
      <c r="G4" s="207"/>
      <c r="H4" s="207"/>
      <c r="I4" s="207"/>
      <c r="J4" s="207"/>
      <c r="K4" s="207"/>
      <c r="L4" s="207"/>
      <c r="M4" s="207"/>
      <c r="N4" s="76"/>
      <c r="U4" t="s">
        <v>99</v>
      </c>
      <c r="V4" s="62" t="s">
        <v>32</v>
      </c>
      <c r="W4" s="75" t="s">
        <v>328</v>
      </c>
    </row>
    <row r="5" spans="1:23" s="55" customFormat="1" ht="39.75" customHeight="1" x14ac:dyDescent="0.2">
      <c r="A5" s="208"/>
      <c r="B5" s="208"/>
      <c r="C5" s="208"/>
      <c r="D5" s="208"/>
      <c r="E5" s="208"/>
      <c r="F5" s="208"/>
      <c r="G5" s="208"/>
      <c r="H5" s="208"/>
      <c r="I5" s="208"/>
      <c r="J5" s="208"/>
      <c r="K5" s="208"/>
      <c r="L5" s="208"/>
      <c r="M5" s="208"/>
      <c r="N5" s="76"/>
      <c r="U5" t="s">
        <v>100</v>
      </c>
      <c r="V5" s="62" t="s">
        <v>355</v>
      </c>
      <c r="W5" s="75" t="s">
        <v>329</v>
      </c>
    </row>
    <row r="6" spans="1:23" s="55" customFormat="1" ht="27" customHeight="1" x14ac:dyDescent="0.2">
      <c r="A6" s="212" t="s">
        <v>344</v>
      </c>
      <c r="B6" s="212"/>
      <c r="C6" s="212"/>
      <c r="D6" s="212"/>
      <c r="E6" s="212"/>
      <c r="F6" s="212"/>
      <c r="G6" s="212"/>
      <c r="H6" s="212"/>
      <c r="I6" s="212"/>
      <c r="J6" s="212"/>
      <c r="K6" s="212"/>
      <c r="L6" s="212"/>
      <c r="M6" s="212"/>
      <c r="N6" s="212"/>
      <c r="U6" t="s">
        <v>358</v>
      </c>
      <c r="W6" s="75" t="s">
        <v>330</v>
      </c>
    </row>
    <row r="7" spans="1:23" s="55" customFormat="1" ht="20.25" customHeight="1" x14ac:dyDescent="0.2">
      <c r="A7" s="213" t="s">
        <v>289</v>
      </c>
      <c r="B7" s="214"/>
      <c r="C7" s="214"/>
      <c r="D7" s="214"/>
      <c r="E7" s="214"/>
      <c r="F7" s="214"/>
      <c r="G7" s="214"/>
      <c r="H7" s="214"/>
      <c r="I7" s="214"/>
      <c r="J7" s="214"/>
      <c r="K7" s="214"/>
      <c r="L7" s="214"/>
      <c r="M7" s="214"/>
      <c r="N7" s="215"/>
      <c r="U7" t="s">
        <v>359</v>
      </c>
      <c r="W7" s="75" t="s">
        <v>331</v>
      </c>
    </row>
    <row r="8" spans="1:23" s="59" customFormat="1" ht="35.25" customHeight="1" x14ac:dyDescent="0.2">
      <c r="A8" s="17" t="s">
        <v>33</v>
      </c>
      <c r="B8" s="17" t="s">
        <v>34</v>
      </c>
      <c r="C8" s="17" t="s">
        <v>73</v>
      </c>
      <c r="D8" s="17" t="s">
        <v>74</v>
      </c>
      <c r="E8" s="17" t="s">
        <v>279</v>
      </c>
      <c r="F8" s="17" t="s">
        <v>275</v>
      </c>
      <c r="G8" s="17" t="s">
        <v>96</v>
      </c>
      <c r="H8" s="17" t="s">
        <v>97</v>
      </c>
      <c r="I8" s="17" t="s">
        <v>76</v>
      </c>
      <c r="J8" s="17" t="s">
        <v>260</v>
      </c>
      <c r="K8" s="17" t="s">
        <v>77</v>
      </c>
      <c r="L8" s="17" t="s">
        <v>291</v>
      </c>
      <c r="M8" s="17" t="s">
        <v>78</v>
      </c>
      <c r="N8" s="17" t="s">
        <v>75</v>
      </c>
      <c r="U8" t="s">
        <v>360</v>
      </c>
      <c r="W8" s="75" t="s">
        <v>332</v>
      </c>
    </row>
    <row r="9" spans="1:23" s="52" customFormat="1" ht="14.25" x14ac:dyDescent="0.2">
      <c r="A9" s="68"/>
      <c r="B9" s="50"/>
      <c r="C9" s="50"/>
      <c r="D9" s="69"/>
      <c r="E9" s="69"/>
      <c r="F9" s="69"/>
      <c r="G9" s="51"/>
      <c r="H9" s="68"/>
      <c r="I9" s="70"/>
      <c r="J9" s="51"/>
      <c r="K9" s="51"/>
      <c r="L9" s="51"/>
      <c r="M9" s="70"/>
      <c r="N9" s="68"/>
      <c r="O9" s="77"/>
      <c r="U9" t="s">
        <v>361</v>
      </c>
      <c r="W9" s="75" t="s">
        <v>333</v>
      </c>
    </row>
    <row r="10" spans="1:23" s="53" customFormat="1" ht="14.25" x14ac:dyDescent="0.2">
      <c r="A10" s="68"/>
      <c r="B10" s="50"/>
      <c r="C10" s="50"/>
      <c r="D10" s="69"/>
      <c r="E10" s="69"/>
      <c r="F10" s="69"/>
      <c r="G10" s="51"/>
      <c r="H10" s="68"/>
      <c r="I10" s="70"/>
      <c r="J10" s="51"/>
      <c r="K10" s="51"/>
      <c r="L10" s="51"/>
      <c r="M10" s="70"/>
      <c r="N10" s="68"/>
      <c r="O10" s="78"/>
      <c r="U10" t="s">
        <v>362</v>
      </c>
      <c r="W10" s="75" t="s">
        <v>334</v>
      </c>
    </row>
    <row r="11" spans="1:23" s="53" customFormat="1" ht="14.25" x14ac:dyDescent="0.2">
      <c r="A11" s="68"/>
      <c r="B11" s="50"/>
      <c r="C11" s="50"/>
      <c r="D11" s="69"/>
      <c r="E11" s="69"/>
      <c r="F11" s="69"/>
      <c r="G11" s="51"/>
      <c r="H11" s="68"/>
      <c r="I11" s="70"/>
      <c r="J11" s="51"/>
      <c r="K11" s="51"/>
      <c r="L11" s="51"/>
      <c r="M11" s="70"/>
      <c r="N11" s="68"/>
      <c r="O11" s="78"/>
      <c r="U11" t="s">
        <v>101</v>
      </c>
      <c r="W11" s="75" t="s">
        <v>335</v>
      </c>
    </row>
    <row r="12" spans="1:23" s="53" customFormat="1" ht="14.25" x14ac:dyDescent="0.2">
      <c r="A12" s="68"/>
      <c r="B12" s="50"/>
      <c r="C12" s="50"/>
      <c r="D12" s="69"/>
      <c r="E12" s="69"/>
      <c r="F12" s="69"/>
      <c r="G12" s="51"/>
      <c r="H12" s="68"/>
      <c r="I12" s="70"/>
      <c r="J12" s="51"/>
      <c r="K12" s="51"/>
      <c r="L12" s="51"/>
      <c r="M12" s="70"/>
      <c r="N12" s="68"/>
      <c r="O12" s="78"/>
      <c r="U12" t="s">
        <v>102</v>
      </c>
      <c r="W12" s="75" t="s">
        <v>336</v>
      </c>
    </row>
    <row r="13" spans="1:23" s="53" customFormat="1" ht="14.25" x14ac:dyDescent="0.2">
      <c r="A13" s="68"/>
      <c r="B13" s="50"/>
      <c r="C13" s="50"/>
      <c r="D13" s="69"/>
      <c r="E13" s="69"/>
      <c r="F13" s="69"/>
      <c r="G13" s="51"/>
      <c r="H13" s="68"/>
      <c r="I13" s="70"/>
      <c r="J13" s="51"/>
      <c r="K13" s="51"/>
      <c r="L13" s="51"/>
      <c r="M13" s="70"/>
      <c r="N13" s="68"/>
      <c r="O13" s="78"/>
      <c r="U13" t="s">
        <v>103</v>
      </c>
      <c r="W13" s="75" t="s">
        <v>337</v>
      </c>
    </row>
    <row r="14" spans="1:23" s="53" customFormat="1" ht="12.75" customHeight="1" x14ac:dyDescent="0.2">
      <c r="A14" s="50"/>
      <c r="B14" s="50"/>
      <c r="C14" s="50"/>
      <c r="D14" s="69"/>
      <c r="E14" s="69"/>
      <c r="F14" s="69"/>
      <c r="G14" s="51"/>
      <c r="H14" s="68"/>
      <c r="I14" s="70"/>
      <c r="J14" s="51"/>
      <c r="K14" s="51"/>
      <c r="L14" s="51"/>
      <c r="M14" s="70"/>
      <c r="N14" s="68"/>
      <c r="O14" s="78"/>
      <c r="U14" t="s">
        <v>104</v>
      </c>
      <c r="W14" s="75" t="s">
        <v>338</v>
      </c>
    </row>
    <row r="15" spans="1:23" s="53" customFormat="1" ht="12.75" customHeight="1" x14ac:dyDescent="0.2">
      <c r="A15" s="68"/>
      <c r="B15" s="50"/>
      <c r="C15" s="50"/>
      <c r="D15" s="69"/>
      <c r="E15" s="69"/>
      <c r="F15" s="69"/>
      <c r="G15" s="51"/>
      <c r="H15" s="68"/>
      <c r="I15" s="70"/>
      <c r="J15" s="51"/>
      <c r="K15" s="51"/>
      <c r="L15" s="51"/>
      <c r="M15" s="70"/>
      <c r="N15" s="68"/>
      <c r="O15" s="78"/>
      <c r="U15" t="s">
        <v>105</v>
      </c>
      <c r="W15" s="75" t="s">
        <v>339</v>
      </c>
    </row>
    <row r="16" spans="1:23" s="53" customFormat="1" ht="14.25" x14ac:dyDescent="0.2">
      <c r="A16" s="68"/>
      <c r="B16" s="50"/>
      <c r="C16" s="50"/>
      <c r="D16" s="69"/>
      <c r="E16" s="69"/>
      <c r="F16" s="69"/>
      <c r="G16" s="51"/>
      <c r="H16" s="68"/>
      <c r="I16" s="70"/>
      <c r="J16" s="51"/>
      <c r="K16" s="51"/>
      <c r="L16" s="51"/>
      <c r="M16" s="70"/>
      <c r="N16" s="68"/>
      <c r="O16" s="78"/>
      <c r="U16" t="s">
        <v>106</v>
      </c>
      <c r="W16" s="75" t="s">
        <v>340</v>
      </c>
    </row>
    <row r="17" spans="1:24" s="53" customFormat="1" ht="12.75" customHeight="1" x14ac:dyDescent="0.2">
      <c r="A17" s="68"/>
      <c r="B17" s="50"/>
      <c r="C17" s="50"/>
      <c r="D17" s="69"/>
      <c r="E17" s="69"/>
      <c r="F17" s="69"/>
      <c r="G17" s="51"/>
      <c r="H17" s="68"/>
      <c r="I17" s="70"/>
      <c r="J17" s="51"/>
      <c r="K17" s="51"/>
      <c r="L17" s="51"/>
      <c r="M17" s="70"/>
      <c r="N17" s="68"/>
      <c r="O17" s="78"/>
      <c r="U17" t="s">
        <v>107</v>
      </c>
      <c r="W17" s="75" t="s">
        <v>341</v>
      </c>
    </row>
    <row r="18" spans="1:24" s="53" customFormat="1" ht="12.75" customHeight="1" x14ac:dyDescent="0.2">
      <c r="A18" s="68"/>
      <c r="B18" s="50"/>
      <c r="C18" s="50"/>
      <c r="D18" s="69"/>
      <c r="E18" s="69"/>
      <c r="F18" s="69"/>
      <c r="G18" s="51"/>
      <c r="H18" s="68"/>
      <c r="I18" s="70"/>
      <c r="J18" s="51"/>
      <c r="K18" s="51"/>
      <c r="L18" s="51"/>
      <c r="M18" s="70"/>
      <c r="N18" s="68"/>
      <c r="O18" s="78"/>
      <c r="U18" t="s">
        <v>108</v>
      </c>
    </row>
    <row r="19" spans="1:24" s="53" customFormat="1" ht="12.75" customHeight="1" x14ac:dyDescent="0.2">
      <c r="A19" s="68"/>
      <c r="B19" s="50"/>
      <c r="C19" s="50"/>
      <c r="D19" s="69"/>
      <c r="E19" s="69"/>
      <c r="F19" s="69"/>
      <c r="G19" s="51"/>
      <c r="H19" s="68"/>
      <c r="I19" s="70"/>
      <c r="J19" s="51"/>
      <c r="K19" s="51"/>
      <c r="L19" s="51"/>
      <c r="M19" s="70"/>
      <c r="N19" s="68"/>
      <c r="O19" s="78"/>
      <c r="U19" t="s">
        <v>109</v>
      </c>
    </row>
    <row r="20" spans="1:24" s="53" customFormat="1" ht="12.75" customHeight="1" x14ac:dyDescent="0.2">
      <c r="A20" s="68"/>
      <c r="B20" s="50"/>
      <c r="C20" s="50"/>
      <c r="D20" s="69"/>
      <c r="E20" s="69"/>
      <c r="F20" s="69"/>
      <c r="G20" s="51"/>
      <c r="H20" s="68"/>
      <c r="I20" s="70"/>
      <c r="J20" s="51"/>
      <c r="K20" s="51"/>
      <c r="L20" s="51"/>
      <c r="M20" s="70"/>
      <c r="N20" s="68"/>
      <c r="O20" s="78"/>
      <c r="U20" t="s">
        <v>110</v>
      </c>
    </row>
    <row r="21" spans="1:24" s="53" customFormat="1" x14ac:dyDescent="0.2">
      <c r="A21" s="68"/>
      <c r="B21" s="50"/>
      <c r="C21" s="50"/>
      <c r="D21" s="69"/>
      <c r="E21" s="69"/>
      <c r="F21" s="69"/>
      <c r="G21" s="51"/>
      <c r="H21" s="68"/>
      <c r="I21" s="70"/>
      <c r="J21" s="51"/>
      <c r="K21" s="51"/>
      <c r="L21" s="51"/>
      <c r="M21" s="70"/>
      <c r="N21" s="68"/>
      <c r="O21" s="78"/>
      <c r="U21" t="s">
        <v>111</v>
      </c>
    </row>
    <row r="22" spans="1:24" s="53" customFormat="1" ht="12.75" customHeight="1" x14ac:dyDescent="0.2">
      <c r="A22" s="68"/>
      <c r="B22" s="50"/>
      <c r="C22" s="50"/>
      <c r="D22" s="69"/>
      <c r="E22" s="69"/>
      <c r="F22" s="69"/>
      <c r="G22" s="51"/>
      <c r="H22" s="68"/>
      <c r="I22" s="70"/>
      <c r="J22" s="51"/>
      <c r="K22" s="51"/>
      <c r="L22" s="51"/>
      <c r="M22" s="70"/>
      <c r="N22" s="68"/>
      <c r="O22" s="78"/>
      <c r="U22" t="s">
        <v>112</v>
      </c>
    </row>
    <row r="23" spans="1:24" s="53" customFormat="1" ht="12.75" customHeight="1" x14ac:dyDescent="0.2">
      <c r="A23" s="68"/>
      <c r="B23" s="50"/>
      <c r="C23" s="50"/>
      <c r="D23" s="69"/>
      <c r="E23" s="69"/>
      <c r="F23" s="69"/>
      <c r="G23" s="51"/>
      <c r="H23" s="68"/>
      <c r="I23" s="70"/>
      <c r="J23" s="51"/>
      <c r="K23" s="51"/>
      <c r="L23" s="51"/>
      <c r="M23" s="70"/>
      <c r="N23" s="68"/>
      <c r="O23" s="78"/>
      <c r="U23" t="s">
        <v>363</v>
      </c>
    </row>
    <row r="24" spans="1:24" s="53" customFormat="1" ht="12.75" customHeight="1" x14ac:dyDescent="0.2">
      <c r="A24" s="68"/>
      <c r="B24" s="50"/>
      <c r="C24" s="50"/>
      <c r="D24" s="69"/>
      <c r="E24" s="69"/>
      <c r="F24" s="69"/>
      <c r="G24" s="51"/>
      <c r="H24" s="68"/>
      <c r="I24" s="70"/>
      <c r="J24" s="51"/>
      <c r="K24" s="51"/>
      <c r="L24" s="51"/>
      <c r="M24" s="70"/>
      <c r="N24" s="68"/>
      <c r="O24" s="78"/>
      <c r="U24" t="s">
        <v>364</v>
      </c>
    </row>
    <row r="25" spans="1:24" s="53" customFormat="1" x14ac:dyDescent="0.2">
      <c r="A25" s="68"/>
      <c r="B25" s="50"/>
      <c r="C25" s="50"/>
      <c r="D25" s="69"/>
      <c r="E25" s="69"/>
      <c r="F25" s="69"/>
      <c r="G25" s="51"/>
      <c r="H25" s="68"/>
      <c r="I25" s="70"/>
      <c r="J25" s="51"/>
      <c r="K25" s="51"/>
      <c r="L25" s="51"/>
      <c r="M25" s="70"/>
      <c r="N25" s="68"/>
      <c r="O25" s="78"/>
      <c r="U25" t="s">
        <v>365</v>
      </c>
      <c r="W25" s="55"/>
    </row>
    <row r="26" spans="1:24" s="53" customFormat="1" ht="12.75" customHeight="1" x14ac:dyDescent="0.2">
      <c r="A26" s="68"/>
      <c r="B26" s="50"/>
      <c r="C26" s="50"/>
      <c r="D26" s="69"/>
      <c r="E26" s="69"/>
      <c r="F26" s="69"/>
      <c r="G26" s="51"/>
      <c r="H26" s="68"/>
      <c r="I26" s="70"/>
      <c r="J26" s="51"/>
      <c r="K26" s="51"/>
      <c r="L26" s="51"/>
      <c r="M26" s="70"/>
      <c r="N26" s="68"/>
      <c r="O26" s="78"/>
      <c r="U26" t="s">
        <v>366</v>
      </c>
      <c r="W26" s="55"/>
    </row>
    <row r="27" spans="1:24" s="55" customFormat="1" ht="4.5" customHeight="1" x14ac:dyDescent="0.2">
      <c r="A27" s="12"/>
      <c r="B27" s="13"/>
      <c r="C27" s="13"/>
      <c r="D27" s="13"/>
      <c r="E27" s="13"/>
      <c r="F27" s="13"/>
      <c r="G27" s="44"/>
      <c r="H27" s="44"/>
      <c r="I27" s="44"/>
      <c r="J27" s="60"/>
      <c r="K27" s="60"/>
      <c r="L27" s="60"/>
      <c r="M27" s="60"/>
      <c r="N27" s="60"/>
      <c r="U27" t="s">
        <v>367</v>
      </c>
      <c r="W27" s="59"/>
    </row>
    <row r="28" spans="1:24" s="55" customFormat="1" ht="20.25" customHeight="1" x14ac:dyDescent="0.2">
      <c r="A28" s="218" t="s">
        <v>287</v>
      </c>
      <c r="B28" s="218"/>
      <c r="C28" s="218"/>
      <c r="D28" s="218"/>
      <c r="E28" s="218"/>
      <c r="F28" s="218"/>
      <c r="G28" s="218"/>
      <c r="H28" s="218"/>
      <c r="I28" s="218"/>
      <c r="J28" s="218"/>
      <c r="K28" s="218"/>
      <c r="L28" s="218"/>
      <c r="M28" s="218"/>
      <c r="N28" s="218"/>
      <c r="U28" t="s">
        <v>368</v>
      </c>
      <c r="W28" s="52"/>
    </row>
    <row r="29" spans="1:24" s="59" customFormat="1" ht="35.25" customHeight="1" x14ac:dyDescent="0.2">
      <c r="A29" s="17" t="s">
        <v>33</v>
      </c>
      <c r="B29" s="17" t="s">
        <v>34</v>
      </c>
      <c r="C29" s="17" t="s">
        <v>73</v>
      </c>
      <c r="D29" s="17" t="s">
        <v>74</v>
      </c>
      <c r="E29" s="210" t="s">
        <v>275</v>
      </c>
      <c r="F29" s="210"/>
      <c r="G29" s="17" t="s">
        <v>96</v>
      </c>
      <c r="H29" s="17" t="s">
        <v>260</v>
      </c>
      <c r="I29" s="17" t="s">
        <v>77</v>
      </c>
      <c r="J29" s="17" t="s">
        <v>291</v>
      </c>
      <c r="K29" s="17" t="s">
        <v>78</v>
      </c>
      <c r="L29" s="210" t="s">
        <v>75</v>
      </c>
      <c r="M29" s="210"/>
      <c r="N29" s="210"/>
      <c r="O29" s="210"/>
      <c r="U29" t="s">
        <v>113</v>
      </c>
      <c r="X29" s="53"/>
    </row>
    <row r="30" spans="1:24" s="52" customFormat="1" x14ac:dyDescent="0.2">
      <c r="A30" s="71"/>
      <c r="B30" s="71"/>
      <c r="C30" s="50"/>
      <c r="D30" s="72"/>
      <c r="E30" s="196"/>
      <c r="F30" s="196"/>
      <c r="G30" s="51"/>
      <c r="H30" s="73"/>
      <c r="I30" s="51"/>
      <c r="J30" s="73"/>
      <c r="K30" s="70"/>
      <c r="L30" s="209"/>
      <c r="M30" s="209"/>
      <c r="N30" s="209"/>
      <c r="O30" s="209"/>
      <c r="U30" t="s">
        <v>114</v>
      </c>
      <c r="X30" s="53"/>
    </row>
    <row r="31" spans="1:24" s="53" customFormat="1" ht="12.75" customHeight="1" x14ac:dyDescent="0.2">
      <c r="A31" s="71"/>
      <c r="B31" s="71"/>
      <c r="C31" s="50"/>
      <c r="D31" s="72"/>
      <c r="E31" s="196"/>
      <c r="F31" s="196"/>
      <c r="G31" s="51"/>
      <c r="H31" s="73"/>
      <c r="I31" s="51"/>
      <c r="J31" s="73"/>
      <c r="K31" s="70"/>
      <c r="L31" s="209"/>
      <c r="M31" s="209"/>
      <c r="N31" s="209"/>
      <c r="O31" s="209"/>
      <c r="U31" t="s">
        <v>369</v>
      </c>
    </row>
    <row r="32" spans="1:24" s="53" customFormat="1" ht="12.75" customHeight="1" x14ac:dyDescent="0.2">
      <c r="A32" s="71"/>
      <c r="B32" s="71"/>
      <c r="C32" s="50"/>
      <c r="D32" s="72"/>
      <c r="E32" s="196"/>
      <c r="F32" s="196"/>
      <c r="G32" s="51"/>
      <c r="H32" s="73"/>
      <c r="I32" s="51"/>
      <c r="J32" s="73"/>
      <c r="K32" s="70"/>
      <c r="L32" s="209"/>
      <c r="M32" s="209"/>
      <c r="N32" s="209"/>
      <c r="O32" s="209"/>
      <c r="U32" t="s">
        <v>115</v>
      </c>
    </row>
    <row r="33" spans="1:24" s="53" customFormat="1" x14ac:dyDescent="0.2">
      <c r="A33" s="71"/>
      <c r="B33" s="71"/>
      <c r="C33" s="50"/>
      <c r="D33" s="72"/>
      <c r="E33" s="196"/>
      <c r="F33" s="196"/>
      <c r="G33" s="51"/>
      <c r="H33" s="73"/>
      <c r="I33" s="51"/>
      <c r="J33" s="73"/>
      <c r="K33" s="70"/>
      <c r="L33" s="209"/>
      <c r="M33" s="209"/>
      <c r="N33" s="209"/>
      <c r="O33" s="209"/>
      <c r="U33" t="s">
        <v>117</v>
      </c>
    </row>
    <row r="34" spans="1:24" s="53" customFormat="1" ht="12.75" customHeight="1" x14ac:dyDescent="0.2">
      <c r="A34" s="71"/>
      <c r="B34" s="71"/>
      <c r="C34" s="50"/>
      <c r="D34" s="72"/>
      <c r="E34" s="196"/>
      <c r="F34" s="196"/>
      <c r="G34" s="51"/>
      <c r="H34" s="73"/>
      <c r="I34" s="51"/>
      <c r="J34" s="51"/>
      <c r="K34" s="70"/>
      <c r="L34" s="209"/>
      <c r="M34" s="209"/>
      <c r="N34" s="209"/>
      <c r="O34" s="209"/>
      <c r="U34" t="s">
        <v>118</v>
      </c>
    </row>
    <row r="35" spans="1:24" s="53" customFormat="1" ht="12.75" customHeight="1" x14ac:dyDescent="0.2">
      <c r="A35" s="71"/>
      <c r="B35" s="71"/>
      <c r="C35" s="50"/>
      <c r="D35" s="72"/>
      <c r="E35" s="196"/>
      <c r="F35" s="196"/>
      <c r="G35" s="51"/>
      <c r="H35" s="73"/>
      <c r="I35" s="51"/>
      <c r="J35" s="51"/>
      <c r="K35" s="70"/>
      <c r="L35" s="209"/>
      <c r="M35" s="209"/>
      <c r="N35" s="209"/>
      <c r="O35" s="209"/>
      <c r="U35" t="s">
        <v>82</v>
      </c>
    </row>
    <row r="36" spans="1:24" s="53" customFormat="1" ht="12.75" customHeight="1" x14ac:dyDescent="0.2">
      <c r="A36" s="71"/>
      <c r="B36" s="71"/>
      <c r="C36" s="50"/>
      <c r="D36" s="72"/>
      <c r="E36" s="196"/>
      <c r="F36" s="196"/>
      <c r="G36" s="51"/>
      <c r="H36" s="73"/>
      <c r="I36" s="51"/>
      <c r="J36" s="51"/>
      <c r="K36" s="70"/>
      <c r="L36" s="209"/>
      <c r="M36" s="209"/>
      <c r="N36" s="209"/>
      <c r="O36" s="209"/>
      <c r="U36" t="s">
        <v>116</v>
      </c>
    </row>
    <row r="37" spans="1:24" s="53" customFormat="1" x14ac:dyDescent="0.2">
      <c r="A37" s="68"/>
      <c r="B37" s="68"/>
      <c r="C37" s="50"/>
      <c r="D37" s="69"/>
      <c r="E37" s="195"/>
      <c r="F37" s="195"/>
      <c r="G37" s="51"/>
      <c r="H37" s="51"/>
      <c r="I37" s="51"/>
      <c r="J37" s="51"/>
      <c r="K37" s="70"/>
      <c r="L37" s="189"/>
      <c r="M37" s="189"/>
      <c r="N37" s="189"/>
      <c r="O37" s="189"/>
      <c r="U37" t="s">
        <v>119</v>
      </c>
      <c r="X37" s="55"/>
    </row>
    <row r="38" spans="1:24" s="53" customFormat="1" ht="12.75" customHeight="1" x14ac:dyDescent="0.2">
      <c r="A38" s="68"/>
      <c r="B38" s="68"/>
      <c r="C38" s="50"/>
      <c r="D38" s="69"/>
      <c r="E38" s="195"/>
      <c r="F38" s="195"/>
      <c r="G38" s="51"/>
      <c r="H38" s="51"/>
      <c r="I38" s="51"/>
      <c r="J38" s="51"/>
      <c r="K38" s="70"/>
      <c r="L38" s="189"/>
      <c r="M38" s="189"/>
      <c r="N38" s="189"/>
      <c r="O38" s="189"/>
      <c r="U38" t="s">
        <v>120</v>
      </c>
      <c r="X38" s="55"/>
    </row>
    <row r="39" spans="1:24" s="55" customFormat="1" ht="12.75" customHeight="1" x14ac:dyDescent="0.2">
      <c r="A39" s="68"/>
      <c r="B39" s="68"/>
      <c r="C39" s="50"/>
      <c r="D39" s="69"/>
      <c r="E39" s="195"/>
      <c r="F39" s="195"/>
      <c r="G39" s="51"/>
      <c r="H39" s="51"/>
      <c r="I39" s="51"/>
      <c r="J39" s="51"/>
      <c r="K39" s="70"/>
      <c r="L39" s="189"/>
      <c r="M39" s="189"/>
      <c r="N39" s="189"/>
      <c r="O39" s="189"/>
      <c r="U39" t="s">
        <v>121</v>
      </c>
    </row>
    <row r="40" spans="1:24" s="55" customFormat="1" ht="12.75" customHeight="1" x14ac:dyDescent="0.2">
      <c r="A40" s="68"/>
      <c r="B40" s="68"/>
      <c r="C40" s="50"/>
      <c r="D40" s="69"/>
      <c r="E40" s="195"/>
      <c r="F40" s="195"/>
      <c r="G40" s="51"/>
      <c r="H40" s="51"/>
      <c r="I40" s="51"/>
      <c r="J40" s="51"/>
      <c r="K40" s="70"/>
      <c r="L40" s="189"/>
      <c r="M40" s="189"/>
      <c r="N40" s="189"/>
      <c r="O40" s="189"/>
      <c r="U40" t="s">
        <v>122</v>
      </c>
    </row>
    <row r="41" spans="1:24" s="55" customFormat="1" ht="12.75" customHeight="1" x14ac:dyDescent="0.2">
      <c r="A41" s="68"/>
      <c r="B41" s="68"/>
      <c r="C41" s="50"/>
      <c r="D41" s="69"/>
      <c r="E41" s="195"/>
      <c r="F41" s="195"/>
      <c r="G41" s="51"/>
      <c r="H41" s="51"/>
      <c r="I41" s="51"/>
      <c r="J41" s="51"/>
      <c r="K41" s="70"/>
      <c r="L41" s="189"/>
      <c r="M41" s="189"/>
      <c r="N41" s="189"/>
      <c r="O41" s="189"/>
      <c r="U41" t="s">
        <v>123</v>
      </c>
    </row>
    <row r="42" spans="1:24" s="55" customFormat="1" x14ac:dyDescent="0.2">
      <c r="A42" s="68"/>
      <c r="B42" s="68"/>
      <c r="C42" s="50"/>
      <c r="D42" s="69"/>
      <c r="E42" s="195"/>
      <c r="F42" s="195"/>
      <c r="G42" s="51"/>
      <c r="H42" s="51"/>
      <c r="I42" s="51"/>
      <c r="J42" s="51"/>
      <c r="K42" s="70"/>
      <c r="L42" s="189"/>
      <c r="M42" s="189"/>
      <c r="N42" s="189"/>
      <c r="O42" s="189"/>
      <c r="U42" t="s">
        <v>124</v>
      </c>
      <c r="V42" s="61"/>
    </row>
    <row r="43" spans="1:24" s="55" customFormat="1" ht="12.75" customHeight="1" x14ac:dyDescent="0.2">
      <c r="A43" s="68"/>
      <c r="B43" s="68"/>
      <c r="C43" s="50"/>
      <c r="D43" s="69"/>
      <c r="E43" s="195"/>
      <c r="F43" s="195"/>
      <c r="G43" s="51"/>
      <c r="H43" s="51"/>
      <c r="I43" s="51"/>
      <c r="J43" s="51"/>
      <c r="K43" s="70"/>
      <c r="L43" s="189"/>
      <c r="M43" s="189"/>
      <c r="N43" s="189"/>
      <c r="O43" s="189"/>
      <c r="U43" t="s">
        <v>370</v>
      </c>
      <c r="V43" s="61"/>
    </row>
    <row r="44" spans="1:24" s="55" customFormat="1" ht="12.75" customHeight="1" x14ac:dyDescent="0.2">
      <c r="A44" s="68"/>
      <c r="B44" s="68"/>
      <c r="C44" s="50"/>
      <c r="D44" s="69"/>
      <c r="E44" s="195"/>
      <c r="F44" s="195"/>
      <c r="G44" s="51"/>
      <c r="H44" s="51"/>
      <c r="I44" s="51"/>
      <c r="J44" s="51"/>
      <c r="K44" s="70"/>
      <c r="L44" s="189"/>
      <c r="M44" s="189"/>
      <c r="N44" s="189"/>
      <c r="O44" s="189"/>
      <c r="U44" t="s">
        <v>371</v>
      </c>
      <c r="V44" s="54"/>
    </row>
    <row r="45" spans="1:24" s="55" customFormat="1" ht="12.75" customHeight="1" x14ac:dyDescent="0.2">
      <c r="A45" s="68"/>
      <c r="B45" s="68"/>
      <c r="C45" s="50"/>
      <c r="D45" s="69"/>
      <c r="E45" s="195"/>
      <c r="F45" s="195"/>
      <c r="G45" s="51"/>
      <c r="H45" s="51"/>
      <c r="I45" s="51"/>
      <c r="J45" s="51"/>
      <c r="K45" s="70"/>
      <c r="L45" s="189"/>
      <c r="M45" s="189"/>
      <c r="N45" s="189"/>
      <c r="O45" s="189"/>
      <c r="U45" t="s">
        <v>372</v>
      </c>
    </row>
    <row r="46" spans="1:24" s="55" customFormat="1" x14ac:dyDescent="0.2">
      <c r="A46" s="68"/>
      <c r="B46" s="68"/>
      <c r="C46" s="50"/>
      <c r="D46" s="69"/>
      <c r="E46" s="195"/>
      <c r="F46" s="195"/>
      <c r="G46" s="51"/>
      <c r="H46" s="51"/>
      <c r="I46" s="51"/>
      <c r="J46" s="51"/>
      <c r="K46" s="70"/>
      <c r="L46" s="189"/>
      <c r="M46" s="189"/>
      <c r="N46" s="189"/>
      <c r="O46" s="189"/>
      <c r="U46" t="s">
        <v>373</v>
      </c>
    </row>
    <row r="47" spans="1:24" s="55" customFormat="1" ht="12.75" customHeight="1" x14ac:dyDescent="0.2">
      <c r="A47" s="68"/>
      <c r="B47" s="68"/>
      <c r="C47" s="50"/>
      <c r="D47" s="69"/>
      <c r="E47" s="195"/>
      <c r="F47" s="195"/>
      <c r="G47" s="51"/>
      <c r="H47" s="51"/>
      <c r="I47" s="51"/>
      <c r="J47" s="51"/>
      <c r="K47" s="70"/>
      <c r="L47" s="189"/>
      <c r="M47" s="189"/>
      <c r="N47" s="189"/>
      <c r="O47" s="189"/>
      <c r="U47" t="s">
        <v>374</v>
      </c>
    </row>
    <row r="48" spans="1:24" s="55" customFormat="1" ht="4.5" customHeight="1" x14ac:dyDescent="0.2">
      <c r="A48" s="12"/>
      <c r="B48" s="13"/>
      <c r="C48" s="13"/>
      <c r="D48" s="13"/>
      <c r="E48" s="13"/>
      <c r="F48" s="13"/>
      <c r="G48" s="44"/>
      <c r="H48" s="44"/>
      <c r="I48" s="44"/>
      <c r="J48" s="60"/>
      <c r="K48" s="60"/>
      <c r="L48" s="60"/>
      <c r="M48" s="60"/>
      <c r="N48" s="60"/>
      <c r="U48" t="s">
        <v>375</v>
      </c>
      <c r="W48" s="61"/>
    </row>
    <row r="49" spans="1:23" s="55" customFormat="1" ht="21" customHeight="1" x14ac:dyDescent="0.2">
      <c r="A49" s="216" t="s">
        <v>288</v>
      </c>
      <c r="B49" s="216"/>
      <c r="C49" s="216"/>
      <c r="D49" s="216"/>
      <c r="E49" s="216"/>
      <c r="F49" s="216"/>
      <c r="G49" s="216"/>
      <c r="H49" s="216"/>
      <c r="I49" s="216"/>
      <c r="J49" s="216"/>
      <c r="K49" s="216"/>
      <c r="L49" s="216"/>
      <c r="M49" s="216"/>
      <c r="N49" s="216"/>
      <c r="U49" t="s">
        <v>376</v>
      </c>
      <c r="W49" s="61"/>
    </row>
    <row r="50" spans="1:23" s="61" customFormat="1" x14ac:dyDescent="0.2">
      <c r="A50" s="190" t="s">
        <v>83</v>
      </c>
      <c r="B50" s="199"/>
      <c r="C50" s="197" t="s">
        <v>84</v>
      </c>
      <c r="D50" s="210" t="s">
        <v>75</v>
      </c>
      <c r="E50" s="210"/>
      <c r="F50" s="210"/>
      <c r="G50" s="210"/>
      <c r="H50" s="210"/>
      <c r="I50" s="210"/>
      <c r="J50" s="190" t="s">
        <v>85</v>
      </c>
      <c r="K50" s="191"/>
      <c r="L50" s="191"/>
      <c r="M50" s="191"/>
      <c r="N50" s="191"/>
      <c r="U50" t="s">
        <v>377</v>
      </c>
      <c r="V50" s="55"/>
      <c r="W50" s="54"/>
    </row>
    <row r="51" spans="1:23" s="61" customFormat="1" ht="24" x14ac:dyDescent="0.2">
      <c r="A51" s="192"/>
      <c r="B51" s="200"/>
      <c r="C51" s="198"/>
      <c r="D51" s="201" t="s">
        <v>282</v>
      </c>
      <c r="E51" s="202"/>
      <c r="F51" s="17" t="s">
        <v>283</v>
      </c>
      <c r="G51" s="17" t="s">
        <v>284</v>
      </c>
      <c r="H51" s="17" t="s">
        <v>285</v>
      </c>
      <c r="I51" s="17" t="s">
        <v>286</v>
      </c>
      <c r="J51" s="192"/>
      <c r="K51" s="193"/>
      <c r="L51" s="193"/>
      <c r="M51" s="193"/>
      <c r="N51" s="193"/>
      <c r="U51" t="s">
        <v>378</v>
      </c>
      <c r="V51" s="55"/>
      <c r="W51" s="55"/>
    </row>
    <row r="52" spans="1:23" s="54" customFormat="1" x14ac:dyDescent="0.2">
      <c r="A52" s="217"/>
      <c r="B52" s="217"/>
      <c r="C52" s="74"/>
      <c r="D52" s="184"/>
      <c r="E52" s="185"/>
      <c r="F52" s="73"/>
      <c r="G52" s="51"/>
      <c r="H52" s="51"/>
      <c r="I52" s="51"/>
      <c r="J52" s="188"/>
      <c r="K52" s="188"/>
      <c r="L52" s="188"/>
      <c r="M52" s="188"/>
      <c r="N52" s="188"/>
      <c r="U52" t="s">
        <v>125</v>
      </c>
      <c r="W52" s="55"/>
    </row>
    <row r="53" spans="1:23" s="55" customFormat="1" ht="12.75" customHeight="1" x14ac:dyDescent="0.2">
      <c r="A53" s="194"/>
      <c r="B53" s="194"/>
      <c r="C53" s="74"/>
      <c r="D53" s="184"/>
      <c r="E53" s="185"/>
      <c r="F53" s="73"/>
      <c r="G53" s="51"/>
      <c r="H53" s="51"/>
      <c r="I53" s="51"/>
      <c r="J53" s="183"/>
      <c r="K53" s="183"/>
      <c r="L53" s="183"/>
      <c r="M53" s="183"/>
      <c r="N53" s="183"/>
      <c r="U53" t="s">
        <v>126</v>
      </c>
    </row>
    <row r="54" spans="1:23" s="55" customFormat="1" ht="12.75" customHeight="1" x14ac:dyDescent="0.2">
      <c r="A54" s="194"/>
      <c r="B54" s="194"/>
      <c r="C54" s="74"/>
      <c r="D54" s="184"/>
      <c r="E54" s="185"/>
      <c r="F54" s="73"/>
      <c r="G54" s="51"/>
      <c r="H54" s="51"/>
      <c r="I54" s="51"/>
      <c r="J54" s="183"/>
      <c r="K54" s="183"/>
      <c r="L54" s="183"/>
      <c r="M54" s="183"/>
      <c r="N54" s="183"/>
      <c r="U54" t="s">
        <v>127</v>
      </c>
    </row>
    <row r="55" spans="1:23" s="55" customFormat="1" ht="12.75" customHeight="1" x14ac:dyDescent="0.2">
      <c r="A55" s="194"/>
      <c r="B55" s="194"/>
      <c r="C55" s="74"/>
      <c r="D55" s="184"/>
      <c r="E55" s="185"/>
      <c r="F55" s="73"/>
      <c r="G55" s="51"/>
      <c r="H55" s="51"/>
      <c r="I55" s="51"/>
      <c r="J55" s="183"/>
      <c r="K55" s="183"/>
      <c r="L55" s="183"/>
      <c r="M55" s="183"/>
      <c r="N55" s="183"/>
      <c r="U55" t="s">
        <v>128</v>
      </c>
    </row>
    <row r="56" spans="1:23" s="55" customFormat="1" ht="12.75" customHeight="1" x14ac:dyDescent="0.2">
      <c r="A56" s="186"/>
      <c r="B56" s="186"/>
      <c r="C56" s="50"/>
      <c r="D56" s="181"/>
      <c r="E56" s="182"/>
      <c r="F56" s="51"/>
      <c r="G56" s="51"/>
      <c r="H56" s="51"/>
      <c r="I56" s="51"/>
      <c r="J56" s="183"/>
      <c r="K56" s="183"/>
      <c r="L56" s="183"/>
      <c r="M56" s="183"/>
      <c r="N56" s="183"/>
      <c r="U56" t="s">
        <v>379</v>
      </c>
    </row>
    <row r="57" spans="1:23" s="55" customFormat="1" ht="12.75" customHeight="1" x14ac:dyDescent="0.2">
      <c r="A57" s="186"/>
      <c r="B57" s="186"/>
      <c r="C57" s="50"/>
      <c r="D57" s="181"/>
      <c r="E57" s="182"/>
      <c r="F57" s="51"/>
      <c r="G57" s="51"/>
      <c r="H57" s="51"/>
      <c r="I57" s="51"/>
      <c r="J57" s="183"/>
      <c r="K57" s="183"/>
      <c r="L57" s="183"/>
      <c r="M57" s="183"/>
      <c r="N57" s="183"/>
      <c r="U57" t="s">
        <v>129</v>
      </c>
    </row>
    <row r="58" spans="1:23" s="55" customFormat="1" ht="12.75" customHeight="1" x14ac:dyDescent="0.2">
      <c r="A58" s="186"/>
      <c r="B58" s="186"/>
      <c r="C58" s="50"/>
      <c r="D58" s="181"/>
      <c r="E58" s="182"/>
      <c r="F58" s="51"/>
      <c r="G58" s="51"/>
      <c r="H58" s="51"/>
      <c r="I58" s="51"/>
      <c r="J58" s="183"/>
      <c r="K58" s="183"/>
      <c r="L58" s="183"/>
      <c r="M58" s="183"/>
      <c r="N58" s="183"/>
      <c r="U58" t="s">
        <v>130</v>
      </c>
      <c r="W58" s="54"/>
    </row>
    <row r="59" spans="1:23" s="55" customFormat="1" ht="12.75" customHeight="1" x14ac:dyDescent="0.2">
      <c r="A59" s="186"/>
      <c r="B59" s="186"/>
      <c r="C59" s="50"/>
      <c r="D59" s="181"/>
      <c r="E59" s="182"/>
      <c r="F59" s="51"/>
      <c r="G59" s="51"/>
      <c r="H59" s="51"/>
      <c r="I59" s="51"/>
      <c r="J59" s="183"/>
      <c r="K59" s="183"/>
      <c r="L59" s="183"/>
      <c r="M59" s="183"/>
      <c r="N59" s="183"/>
      <c r="U59" t="s">
        <v>131</v>
      </c>
    </row>
    <row r="60" spans="1:23" s="54" customFormat="1" x14ac:dyDescent="0.2">
      <c r="A60" s="187"/>
      <c r="B60" s="187"/>
      <c r="C60" s="50"/>
      <c r="D60" s="181"/>
      <c r="E60" s="182"/>
      <c r="F60" s="51"/>
      <c r="G60" s="51"/>
      <c r="H60" s="51"/>
      <c r="I60" s="51"/>
      <c r="J60" s="188"/>
      <c r="K60" s="188"/>
      <c r="L60" s="188"/>
      <c r="M60" s="188"/>
      <c r="N60" s="188"/>
      <c r="U60" t="s">
        <v>132</v>
      </c>
      <c r="V60"/>
      <c r="W60" s="55"/>
    </row>
    <row r="61" spans="1:23" s="55" customFormat="1" ht="12.75" customHeight="1" x14ac:dyDescent="0.2">
      <c r="A61" s="186"/>
      <c r="B61" s="186"/>
      <c r="C61" s="50"/>
      <c r="D61" s="181"/>
      <c r="E61" s="182"/>
      <c r="F61" s="51"/>
      <c r="G61" s="51"/>
      <c r="H61" s="51"/>
      <c r="I61" s="51"/>
      <c r="J61" s="183"/>
      <c r="K61" s="183"/>
      <c r="L61" s="183"/>
      <c r="M61" s="183"/>
      <c r="N61" s="183"/>
      <c r="U61" t="s">
        <v>133</v>
      </c>
      <c r="V61"/>
    </row>
    <row r="62" spans="1:23" s="55" customFormat="1" ht="12.75" customHeight="1" x14ac:dyDescent="0.2">
      <c r="A62" s="186"/>
      <c r="B62" s="186"/>
      <c r="C62" s="50"/>
      <c r="D62" s="181"/>
      <c r="E62" s="182"/>
      <c r="F62" s="51"/>
      <c r="G62" s="51"/>
      <c r="H62" s="51"/>
      <c r="I62" s="51"/>
      <c r="J62" s="183"/>
      <c r="K62" s="183"/>
      <c r="L62" s="183"/>
      <c r="M62" s="183"/>
      <c r="N62" s="183"/>
      <c r="U62" t="s">
        <v>134</v>
      </c>
      <c r="V62"/>
    </row>
    <row r="63" spans="1:23" s="55" customFormat="1" ht="12.75" customHeight="1" x14ac:dyDescent="0.2">
      <c r="A63" s="186"/>
      <c r="B63" s="186"/>
      <c r="C63" s="50"/>
      <c r="D63" s="181"/>
      <c r="E63" s="182"/>
      <c r="F63" s="51"/>
      <c r="G63" s="51"/>
      <c r="H63" s="51"/>
      <c r="I63" s="51"/>
      <c r="J63" s="183"/>
      <c r="K63" s="183"/>
      <c r="L63" s="183"/>
      <c r="M63" s="183"/>
      <c r="N63" s="183"/>
      <c r="U63" t="s">
        <v>380</v>
      </c>
      <c r="V63"/>
    </row>
    <row r="64" spans="1:23" s="55" customFormat="1" ht="12.75" customHeight="1" x14ac:dyDescent="0.2">
      <c r="A64" s="186"/>
      <c r="B64" s="186"/>
      <c r="C64" s="50"/>
      <c r="D64" s="181"/>
      <c r="E64" s="182"/>
      <c r="F64" s="51"/>
      <c r="G64" s="51"/>
      <c r="H64" s="51"/>
      <c r="I64" s="51"/>
      <c r="J64" s="183"/>
      <c r="K64" s="183"/>
      <c r="L64" s="183"/>
      <c r="M64" s="183"/>
      <c r="N64" s="183"/>
      <c r="U64" t="s">
        <v>135</v>
      </c>
      <c r="V64"/>
    </row>
    <row r="65" spans="1:23" s="55" customFormat="1" ht="12.75" customHeight="1" x14ac:dyDescent="0.2">
      <c r="A65" s="186"/>
      <c r="B65" s="186"/>
      <c r="C65" s="50"/>
      <c r="D65" s="181"/>
      <c r="E65" s="182"/>
      <c r="F65" s="51"/>
      <c r="G65" s="51"/>
      <c r="H65" s="51"/>
      <c r="I65" s="51"/>
      <c r="J65" s="183"/>
      <c r="K65" s="183"/>
      <c r="L65" s="183"/>
      <c r="M65" s="183"/>
      <c r="N65" s="183"/>
      <c r="U65" t="s">
        <v>136</v>
      </c>
      <c r="V65"/>
    </row>
    <row r="66" spans="1:23" s="55" customFormat="1" ht="12.75" customHeight="1" x14ac:dyDescent="0.2">
      <c r="A66" s="186"/>
      <c r="B66" s="186"/>
      <c r="C66" s="50"/>
      <c r="D66" s="181"/>
      <c r="E66" s="182"/>
      <c r="F66" s="51"/>
      <c r="G66" s="51"/>
      <c r="H66" s="51"/>
      <c r="I66" s="51"/>
      <c r="J66" s="183"/>
      <c r="K66" s="183"/>
      <c r="L66" s="183"/>
      <c r="M66" s="183"/>
      <c r="N66" s="183"/>
      <c r="U66" t="s">
        <v>137</v>
      </c>
      <c r="V66"/>
      <c r="W66"/>
    </row>
    <row r="67" spans="1:23" s="55" customFormat="1" ht="12.75" customHeight="1" x14ac:dyDescent="0.2">
      <c r="A67" s="186"/>
      <c r="B67" s="186"/>
      <c r="C67" s="50"/>
      <c r="D67" s="181"/>
      <c r="E67" s="182"/>
      <c r="F67" s="51"/>
      <c r="G67" s="51"/>
      <c r="H67" s="51"/>
      <c r="I67" s="51"/>
      <c r="J67" s="183"/>
      <c r="K67" s="183"/>
      <c r="L67" s="183"/>
      <c r="M67" s="183"/>
      <c r="N67" s="183"/>
      <c r="U67" t="s">
        <v>81</v>
      </c>
      <c r="V67"/>
      <c r="W67"/>
    </row>
    <row r="68" spans="1:23" x14ac:dyDescent="0.2">
      <c r="U68" t="s">
        <v>138</v>
      </c>
    </row>
    <row r="69" spans="1:23" x14ac:dyDescent="0.2">
      <c r="U69" t="s">
        <v>381</v>
      </c>
    </row>
    <row r="70" spans="1:23" x14ac:dyDescent="0.2">
      <c r="U70" t="s">
        <v>139</v>
      </c>
    </row>
    <row r="71" spans="1:23" x14ac:dyDescent="0.2">
      <c r="U71" t="s">
        <v>140</v>
      </c>
    </row>
    <row r="72" spans="1:23" x14ac:dyDescent="0.2">
      <c r="U72" t="s">
        <v>141</v>
      </c>
    </row>
    <row r="73" spans="1:23" x14ac:dyDescent="0.2">
      <c r="U73" t="s">
        <v>142</v>
      </c>
    </row>
    <row r="74" spans="1:23" x14ac:dyDescent="0.2">
      <c r="U74" t="s">
        <v>143</v>
      </c>
    </row>
    <row r="75" spans="1:23" x14ac:dyDescent="0.2">
      <c r="U75" t="s">
        <v>144</v>
      </c>
    </row>
    <row r="76" spans="1:23" x14ac:dyDescent="0.2">
      <c r="U76" t="s">
        <v>145</v>
      </c>
    </row>
    <row r="77" spans="1:23" x14ac:dyDescent="0.2">
      <c r="U77" t="s">
        <v>146</v>
      </c>
    </row>
    <row r="78" spans="1:23" x14ac:dyDescent="0.2">
      <c r="U78" t="s">
        <v>147</v>
      </c>
    </row>
    <row r="79" spans="1:23" x14ac:dyDescent="0.2">
      <c r="U79" t="s">
        <v>148</v>
      </c>
    </row>
    <row r="80" spans="1:23" x14ac:dyDescent="0.2">
      <c r="U80" t="s">
        <v>382</v>
      </c>
    </row>
    <row r="81" spans="21:21" x14ac:dyDescent="0.2">
      <c r="U81" t="s">
        <v>149</v>
      </c>
    </row>
    <row r="82" spans="21:21" x14ac:dyDescent="0.2">
      <c r="U82" t="s">
        <v>383</v>
      </c>
    </row>
    <row r="83" spans="21:21" x14ac:dyDescent="0.2">
      <c r="U83" t="s">
        <v>150</v>
      </c>
    </row>
    <row r="84" spans="21:21" x14ac:dyDescent="0.2">
      <c r="U84" t="s">
        <v>151</v>
      </c>
    </row>
    <row r="85" spans="21:21" x14ac:dyDescent="0.2">
      <c r="U85" t="s">
        <v>152</v>
      </c>
    </row>
    <row r="86" spans="21:21" x14ac:dyDescent="0.2">
      <c r="U86" t="s">
        <v>153</v>
      </c>
    </row>
    <row r="87" spans="21:21" x14ac:dyDescent="0.2">
      <c r="U87" t="s">
        <v>384</v>
      </c>
    </row>
    <row r="88" spans="21:21" x14ac:dyDescent="0.2">
      <c r="U88" t="s">
        <v>154</v>
      </c>
    </row>
    <row r="89" spans="21:21" x14ac:dyDescent="0.2">
      <c r="U89" t="s">
        <v>155</v>
      </c>
    </row>
    <row r="90" spans="21:21" x14ac:dyDescent="0.2">
      <c r="U90" t="s">
        <v>156</v>
      </c>
    </row>
    <row r="91" spans="21:21" x14ac:dyDescent="0.2">
      <c r="U91" t="s">
        <v>157</v>
      </c>
    </row>
    <row r="92" spans="21:21" x14ac:dyDescent="0.2">
      <c r="U92" t="s">
        <v>158</v>
      </c>
    </row>
    <row r="93" spans="21:21" x14ac:dyDescent="0.2">
      <c r="U93" t="s">
        <v>159</v>
      </c>
    </row>
    <row r="94" spans="21:21" x14ac:dyDescent="0.2">
      <c r="U94" t="s">
        <v>160</v>
      </c>
    </row>
    <row r="95" spans="21:21" x14ac:dyDescent="0.2">
      <c r="U95" t="s">
        <v>161</v>
      </c>
    </row>
    <row r="96" spans="21:21" x14ac:dyDescent="0.2">
      <c r="U96" t="s">
        <v>162</v>
      </c>
    </row>
    <row r="97" spans="21:21" x14ac:dyDescent="0.2">
      <c r="U97" t="s">
        <v>163</v>
      </c>
    </row>
    <row r="98" spans="21:21" x14ac:dyDescent="0.2">
      <c r="U98" t="s">
        <v>385</v>
      </c>
    </row>
    <row r="99" spans="21:21" x14ac:dyDescent="0.2">
      <c r="U99" t="s">
        <v>386</v>
      </c>
    </row>
    <row r="100" spans="21:21" x14ac:dyDescent="0.2">
      <c r="U100" t="s">
        <v>164</v>
      </c>
    </row>
    <row r="101" spans="21:21" x14ac:dyDescent="0.2">
      <c r="U101" t="s">
        <v>165</v>
      </c>
    </row>
    <row r="102" spans="21:21" x14ac:dyDescent="0.2">
      <c r="U102" t="s">
        <v>166</v>
      </c>
    </row>
    <row r="103" spans="21:21" x14ac:dyDescent="0.2">
      <c r="U103" t="s">
        <v>387</v>
      </c>
    </row>
    <row r="104" spans="21:21" x14ac:dyDescent="0.2">
      <c r="U104" t="s">
        <v>167</v>
      </c>
    </row>
    <row r="105" spans="21:21" x14ac:dyDescent="0.2">
      <c r="U105" t="s">
        <v>168</v>
      </c>
    </row>
    <row r="106" spans="21:21" x14ac:dyDescent="0.2">
      <c r="U106" t="s">
        <v>169</v>
      </c>
    </row>
    <row r="107" spans="21:21" x14ac:dyDescent="0.2">
      <c r="U107" t="s">
        <v>170</v>
      </c>
    </row>
    <row r="108" spans="21:21" x14ac:dyDescent="0.2">
      <c r="U108" t="s">
        <v>388</v>
      </c>
    </row>
    <row r="109" spans="21:21" x14ac:dyDescent="0.2">
      <c r="U109" t="s">
        <v>171</v>
      </c>
    </row>
    <row r="110" spans="21:21" x14ac:dyDescent="0.2">
      <c r="U110" t="s">
        <v>172</v>
      </c>
    </row>
    <row r="111" spans="21:21" x14ac:dyDescent="0.2">
      <c r="U111" t="s">
        <v>173</v>
      </c>
    </row>
    <row r="112" spans="21:21" x14ac:dyDescent="0.2">
      <c r="U112" t="s">
        <v>389</v>
      </c>
    </row>
    <row r="113" spans="21:21" x14ac:dyDescent="0.2">
      <c r="U113" t="s">
        <v>390</v>
      </c>
    </row>
    <row r="114" spans="21:21" x14ac:dyDescent="0.2">
      <c r="U114" t="s">
        <v>174</v>
      </c>
    </row>
    <row r="115" spans="21:21" x14ac:dyDescent="0.2">
      <c r="U115" t="s">
        <v>175</v>
      </c>
    </row>
    <row r="116" spans="21:21" x14ac:dyDescent="0.2">
      <c r="U116" t="s">
        <v>176</v>
      </c>
    </row>
    <row r="117" spans="21:21" x14ac:dyDescent="0.2">
      <c r="U117" t="s">
        <v>177</v>
      </c>
    </row>
    <row r="118" spans="21:21" x14ac:dyDescent="0.2">
      <c r="U118" t="s">
        <v>178</v>
      </c>
    </row>
    <row r="119" spans="21:21" x14ac:dyDescent="0.2">
      <c r="U119" t="s">
        <v>179</v>
      </c>
    </row>
    <row r="120" spans="21:21" x14ac:dyDescent="0.2">
      <c r="U120" t="s">
        <v>180</v>
      </c>
    </row>
    <row r="121" spans="21:21" x14ac:dyDescent="0.2">
      <c r="U121" t="s">
        <v>181</v>
      </c>
    </row>
    <row r="122" spans="21:21" x14ac:dyDescent="0.2">
      <c r="U122" t="s">
        <v>182</v>
      </c>
    </row>
    <row r="123" spans="21:21" x14ac:dyDescent="0.2">
      <c r="U123" t="s">
        <v>183</v>
      </c>
    </row>
    <row r="124" spans="21:21" x14ac:dyDescent="0.2">
      <c r="U124" t="s">
        <v>391</v>
      </c>
    </row>
    <row r="125" spans="21:21" x14ac:dyDescent="0.2">
      <c r="U125" t="s">
        <v>392</v>
      </c>
    </row>
    <row r="126" spans="21:21" x14ac:dyDescent="0.2">
      <c r="U126" t="s">
        <v>184</v>
      </c>
    </row>
    <row r="127" spans="21:21" x14ac:dyDescent="0.2">
      <c r="U127" t="s">
        <v>185</v>
      </c>
    </row>
    <row r="128" spans="21:21" x14ac:dyDescent="0.2">
      <c r="U128" t="s">
        <v>186</v>
      </c>
    </row>
    <row r="129" spans="21:21" x14ac:dyDescent="0.2">
      <c r="U129" t="s">
        <v>187</v>
      </c>
    </row>
    <row r="130" spans="21:21" x14ac:dyDescent="0.2">
      <c r="U130" t="s">
        <v>188</v>
      </c>
    </row>
    <row r="131" spans="21:21" x14ac:dyDescent="0.2">
      <c r="U131" t="s">
        <v>189</v>
      </c>
    </row>
    <row r="132" spans="21:21" x14ac:dyDescent="0.2">
      <c r="U132" t="s">
        <v>190</v>
      </c>
    </row>
    <row r="133" spans="21:21" x14ac:dyDescent="0.2">
      <c r="U133" t="s">
        <v>191</v>
      </c>
    </row>
    <row r="134" spans="21:21" x14ac:dyDescent="0.2">
      <c r="U134" t="s">
        <v>192</v>
      </c>
    </row>
    <row r="135" spans="21:21" x14ac:dyDescent="0.2">
      <c r="U135" t="s">
        <v>193</v>
      </c>
    </row>
    <row r="136" spans="21:21" x14ac:dyDescent="0.2">
      <c r="U136" t="s">
        <v>194</v>
      </c>
    </row>
    <row r="137" spans="21:21" x14ac:dyDescent="0.2">
      <c r="U137" t="s">
        <v>195</v>
      </c>
    </row>
    <row r="138" spans="21:21" x14ac:dyDescent="0.2">
      <c r="U138" t="s">
        <v>196</v>
      </c>
    </row>
    <row r="139" spans="21:21" x14ac:dyDescent="0.2">
      <c r="U139" t="s">
        <v>393</v>
      </c>
    </row>
    <row r="140" spans="21:21" x14ac:dyDescent="0.2">
      <c r="U140" t="s">
        <v>197</v>
      </c>
    </row>
    <row r="141" spans="21:21" x14ac:dyDescent="0.2">
      <c r="U141" t="s">
        <v>198</v>
      </c>
    </row>
    <row r="142" spans="21:21" x14ac:dyDescent="0.2">
      <c r="U142" t="s">
        <v>199</v>
      </c>
    </row>
    <row r="143" spans="21:21" x14ac:dyDescent="0.2">
      <c r="U143" t="s">
        <v>200</v>
      </c>
    </row>
    <row r="144" spans="21:21" x14ac:dyDescent="0.2">
      <c r="U144" t="s">
        <v>394</v>
      </c>
    </row>
    <row r="145" spans="21:21" x14ac:dyDescent="0.2">
      <c r="U145" t="s">
        <v>201</v>
      </c>
    </row>
    <row r="146" spans="21:21" x14ac:dyDescent="0.2">
      <c r="U146" t="s">
        <v>202</v>
      </c>
    </row>
    <row r="147" spans="21:21" x14ac:dyDescent="0.2">
      <c r="U147" t="s">
        <v>203</v>
      </c>
    </row>
    <row r="148" spans="21:21" x14ac:dyDescent="0.2">
      <c r="U148" t="s">
        <v>204</v>
      </c>
    </row>
    <row r="149" spans="21:21" x14ac:dyDescent="0.2">
      <c r="U149" t="s">
        <v>205</v>
      </c>
    </row>
    <row r="150" spans="21:21" x14ac:dyDescent="0.2">
      <c r="U150" t="s">
        <v>206</v>
      </c>
    </row>
    <row r="151" spans="21:21" x14ac:dyDescent="0.2">
      <c r="U151" t="s">
        <v>207</v>
      </c>
    </row>
    <row r="152" spans="21:21" x14ac:dyDescent="0.2">
      <c r="U152" t="s">
        <v>208</v>
      </c>
    </row>
    <row r="153" spans="21:21" x14ac:dyDescent="0.2">
      <c r="U153" t="s">
        <v>209</v>
      </c>
    </row>
    <row r="154" spans="21:21" x14ac:dyDescent="0.2">
      <c r="U154" t="s">
        <v>395</v>
      </c>
    </row>
    <row r="155" spans="21:21" x14ac:dyDescent="0.2">
      <c r="U155" t="s">
        <v>210</v>
      </c>
    </row>
    <row r="156" spans="21:21" x14ac:dyDescent="0.2">
      <c r="U156" t="s">
        <v>211</v>
      </c>
    </row>
    <row r="157" spans="21:21" x14ac:dyDescent="0.2">
      <c r="U157" t="s">
        <v>212</v>
      </c>
    </row>
    <row r="158" spans="21:21" x14ac:dyDescent="0.2">
      <c r="U158" t="s">
        <v>396</v>
      </c>
    </row>
    <row r="159" spans="21:21" x14ac:dyDescent="0.2">
      <c r="U159" t="s">
        <v>213</v>
      </c>
    </row>
    <row r="160" spans="21:21" x14ac:dyDescent="0.2">
      <c r="U160" t="s">
        <v>214</v>
      </c>
    </row>
    <row r="161" spans="21:21" x14ac:dyDescent="0.2">
      <c r="U161" t="s">
        <v>215</v>
      </c>
    </row>
    <row r="162" spans="21:21" x14ac:dyDescent="0.2">
      <c r="U162" t="s">
        <v>216</v>
      </c>
    </row>
    <row r="163" spans="21:21" x14ac:dyDescent="0.2">
      <c r="U163" t="s">
        <v>217</v>
      </c>
    </row>
    <row r="164" spans="21:21" x14ac:dyDescent="0.2">
      <c r="U164" t="s">
        <v>218</v>
      </c>
    </row>
    <row r="165" spans="21:21" x14ac:dyDescent="0.2">
      <c r="U165" t="s">
        <v>219</v>
      </c>
    </row>
    <row r="166" spans="21:21" x14ac:dyDescent="0.2">
      <c r="U166" t="s">
        <v>220</v>
      </c>
    </row>
    <row r="167" spans="21:21" x14ac:dyDescent="0.2">
      <c r="U167" t="s">
        <v>221</v>
      </c>
    </row>
    <row r="168" spans="21:21" x14ac:dyDescent="0.2">
      <c r="U168" t="s">
        <v>397</v>
      </c>
    </row>
    <row r="169" spans="21:21" x14ac:dyDescent="0.2">
      <c r="U169" t="s">
        <v>222</v>
      </c>
    </row>
    <row r="170" spans="21:21" x14ac:dyDescent="0.2">
      <c r="U170" t="s">
        <v>223</v>
      </c>
    </row>
    <row r="171" spans="21:21" x14ac:dyDescent="0.2">
      <c r="U171" t="s">
        <v>224</v>
      </c>
    </row>
    <row r="172" spans="21:21" x14ac:dyDescent="0.2">
      <c r="U172" t="s">
        <v>225</v>
      </c>
    </row>
    <row r="173" spans="21:21" x14ac:dyDescent="0.2">
      <c r="U173" t="s">
        <v>226</v>
      </c>
    </row>
    <row r="174" spans="21:21" x14ac:dyDescent="0.2">
      <c r="U174" t="s">
        <v>398</v>
      </c>
    </row>
    <row r="175" spans="21:21" x14ac:dyDescent="0.2">
      <c r="U175" t="s">
        <v>227</v>
      </c>
    </row>
    <row r="176" spans="21:21" x14ac:dyDescent="0.2">
      <c r="U176" t="s">
        <v>228</v>
      </c>
    </row>
    <row r="177" spans="21:21" x14ac:dyDescent="0.2">
      <c r="U177" t="s">
        <v>399</v>
      </c>
    </row>
    <row r="178" spans="21:21" x14ac:dyDescent="0.2">
      <c r="U178" t="s">
        <v>229</v>
      </c>
    </row>
    <row r="179" spans="21:21" x14ac:dyDescent="0.2">
      <c r="U179" t="s">
        <v>230</v>
      </c>
    </row>
    <row r="180" spans="21:21" x14ac:dyDescent="0.2">
      <c r="U180" t="s">
        <v>400</v>
      </c>
    </row>
    <row r="181" spans="21:21" x14ac:dyDescent="0.2">
      <c r="U181" t="s">
        <v>231</v>
      </c>
    </row>
    <row r="182" spans="21:21" x14ac:dyDescent="0.2">
      <c r="U182" t="s">
        <v>232</v>
      </c>
    </row>
    <row r="183" spans="21:21" x14ac:dyDescent="0.2">
      <c r="U183" t="s">
        <v>401</v>
      </c>
    </row>
    <row r="184" spans="21:21" x14ac:dyDescent="0.2">
      <c r="U184" t="s">
        <v>233</v>
      </c>
    </row>
    <row r="185" spans="21:21" x14ac:dyDescent="0.2">
      <c r="U185" t="s">
        <v>234</v>
      </c>
    </row>
    <row r="186" spans="21:21" x14ac:dyDescent="0.2">
      <c r="U186" t="s">
        <v>402</v>
      </c>
    </row>
    <row r="187" spans="21:21" x14ac:dyDescent="0.2">
      <c r="U187" t="s">
        <v>235</v>
      </c>
    </row>
    <row r="188" spans="21:21" x14ac:dyDescent="0.2">
      <c r="U188" t="s">
        <v>403</v>
      </c>
    </row>
    <row r="189" spans="21:21" x14ac:dyDescent="0.2">
      <c r="U189" t="s">
        <v>236</v>
      </c>
    </row>
    <row r="190" spans="21:21" x14ac:dyDescent="0.2">
      <c r="U190" t="s">
        <v>237</v>
      </c>
    </row>
    <row r="191" spans="21:21" x14ac:dyDescent="0.2">
      <c r="U191" t="s">
        <v>404</v>
      </c>
    </row>
    <row r="192" spans="21:21" x14ac:dyDescent="0.2">
      <c r="U192" t="s">
        <v>238</v>
      </c>
    </row>
    <row r="193" spans="21:21" x14ac:dyDescent="0.2">
      <c r="U193" t="s">
        <v>239</v>
      </c>
    </row>
    <row r="194" spans="21:21" x14ac:dyDescent="0.2">
      <c r="U194" t="s">
        <v>240</v>
      </c>
    </row>
    <row r="195" spans="21:21" x14ac:dyDescent="0.2">
      <c r="U195" t="s">
        <v>241</v>
      </c>
    </row>
    <row r="196" spans="21:21" x14ac:dyDescent="0.2">
      <c r="U196" t="s">
        <v>242</v>
      </c>
    </row>
    <row r="197" spans="21:21" x14ac:dyDescent="0.2">
      <c r="U197" t="s">
        <v>243</v>
      </c>
    </row>
    <row r="198" spans="21:21" x14ac:dyDescent="0.2">
      <c r="U198" t="s">
        <v>244</v>
      </c>
    </row>
    <row r="199" spans="21:21" x14ac:dyDescent="0.2">
      <c r="U199" t="s">
        <v>245</v>
      </c>
    </row>
    <row r="200" spans="21:21" x14ac:dyDescent="0.2">
      <c r="U200" t="s">
        <v>247</v>
      </c>
    </row>
    <row r="201" spans="21:21" x14ac:dyDescent="0.2">
      <c r="U201" t="s">
        <v>248</v>
      </c>
    </row>
    <row r="202" spans="21:21" x14ac:dyDescent="0.2">
      <c r="U202" t="s">
        <v>249</v>
      </c>
    </row>
    <row r="203" spans="21:21" x14ac:dyDescent="0.2">
      <c r="U203" t="s">
        <v>250</v>
      </c>
    </row>
    <row r="204" spans="21:21" x14ac:dyDescent="0.2">
      <c r="U204" t="s">
        <v>405</v>
      </c>
    </row>
    <row r="205" spans="21:21" x14ac:dyDescent="0.2">
      <c r="U205" t="s">
        <v>251</v>
      </c>
    </row>
    <row r="206" spans="21:21" x14ac:dyDescent="0.2">
      <c r="U206" t="s">
        <v>252</v>
      </c>
    </row>
    <row r="207" spans="21:21" x14ac:dyDescent="0.2">
      <c r="U207" t="s">
        <v>253</v>
      </c>
    </row>
  </sheetData>
  <sheetProtection sheet="1" objects="1" scenarios="1" formatCells="0" formatColumns="0" formatRows="0" insertRows="0"/>
  <mergeCells count="100">
    <mergeCell ref="A59:B59"/>
    <mergeCell ref="D50:I50"/>
    <mergeCell ref="A1:N2"/>
    <mergeCell ref="A6:N6"/>
    <mergeCell ref="A7:N7"/>
    <mergeCell ref="A49:N49"/>
    <mergeCell ref="A58:B58"/>
    <mergeCell ref="D57:E57"/>
    <mergeCell ref="D58:E58"/>
    <mergeCell ref="A52:B52"/>
    <mergeCell ref="A56:B56"/>
    <mergeCell ref="A57:B57"/>
    <mergeCell ref="A54:B54"/>
    <mergeCell ref="A55:B55"/>
    <mergeCell ref="D56:E56"/>
    <mergeCell ref="A28:N28"/>
    <mergeCell ref="L37:O37"/>
    <mergeCell ref="E43:F43"/>
    <mergeCell ref="E44:F44"/>
    <mergeCell ref="E45:F45"/>
    <mergeCell ref="E29:F29"/>
    <mergeCell ref="E30:F30"/>
    <mergeCell ref="E31:F31"/>
    <mergeCell ref="E32:F32"/>
    <mergeCell ref="E33:F33"/>
    <mergeCell ref="E38:F38"/>
    <mergeCell ref="L35:O35"/>
    <mergeCell ref="L36:O36"/>
    <mergeCell ref="L29:O29"/>
    <mergeCell ref="L30:O30"/>
    <mergeCell ref="L33:O33"/>
    <mergeCell ref="L34:O34"/>
    <mergeCell ref="H3:N3"/>
    <mergeCell ref="D3:F3"/>
    <mergeCell ref="A4:M4"/>
    <mergeCell ref="A5:M5"/>
    <mergeCell ref="E34:F34"/>
    <mergeCell ref="L31:O31"/>
    <mergeCell ref="L32:O32"/>
    <mergeCell ref="A53:B53"/>
    <mergeCell ref="E46:F46"/>
    <mergeCell ref="E47:F47"/>
    <mergeCell ref="E35:F35"/>
    <mergeCell ref="E36:F36"/>
    <mergeCell ref="E37:F37"/>
    <mergeCell ref="D52:E52"/>
    <mergeCell ref="D53:E53"/>
    <mergeCell ref="E41:F41"/>
    <mergeCell ref="E42:F42"/>
    <mergeCell ref="E39:F39"/>
    <mergeCell ref="C50:C51"/>
    <mergeCell ref="A50:B51"/>
    <mergeCell ref="D51:E51"/>
    <mergeCell ref="E40:F40"/>
    <mergeCell ref="J50:N51"/>
    <mergeCell ref="J52:N52"/>
    <mergeCell ref="J53:N53"/>
    <mergeCell ref="J54:N54"/>
    <mergeCell ref="J55:N55"/>
    <mergeCell ref="L38:O38"/>
    <mergeCell ref="L39:O39"/>
    <mergeCell ref="L40:O40"/>
    <mergeCell ref="L41:O41"/>
    <mergeCell ref="L47:O47"/>
    <mergeCell ref="L42:O42"/>
    <mergeCell ref="L43:O43"/>
    <mergeCell ref="L44:O44"/>
    <mergeCell ref="L45:O45"/>
    <mergeCell ref="L46:O46"/>
    <mergeCell ref="A63:B63"/>
    <mergeCell ref="D63:E63"/>
    <mergeCell ref="J63:N63"/>
    <mergeCell ref="A67:B67"/>
    <mergeCell ref="D67:E67"/>
    <mergeCell ref="J67:N67"/>
    <mergeCell ref="A64:B64"/>
    <mergeCell ref="D64:E64"/>
    <mergeCell ref="J64:N64"/>
    <mergeCell ref="A65:B65"/>
    <mergeCell ref="D65:E65"/>
    <mergeCell ref="J65:N65"/>
    <mergeCell ref="A66:B66"/>
    <mergeCell ref="D66:E66"/>
    <mergeCell ref="J66:N66"/>
    <mergeCell ref="D59:E59"/>
    <mergeCell ref="J59:N59"/>
    <mergeCell ref="D54:E54"/>
    <mergeCell ref="D55:E55"/>
    <mergeCell ref="A62:B62"/>
    <mergeCell ref="D62:E62"/>
    <mergeCell ref="J62:N62"/>
    <mergeCell ref="A60:B60"/>
    <mergeCell ref="D60:E60"/>
    <mergeCell ref="J60:N60"/>
    <mergeCell ref="A61:B61"/>
    <mergeCell ref="D61:E61"/>
    <mergeCell ref="J61:N61"/>
    <mergeCell ref="J56:N56"/>
    <mergeCell ref="J57:N57"/>
    <mergeCell ref="J58:N58"/>
  </mergeCells>
  <dataValidations count="5">
    <dataValidation type="list" allowBlank="1" showInputMessage="1" showErrorMessage="1" sqref="J30:J47 L9:L26 J9:J26 H30:H47 D52:I67" xr:uid="{00000000-0002-0000-0300-000000000000}">
      <formula1>"Yes, No"</formula1>
    </dataValidation>
    <dataValidation type="whole" allowBlank="1" showInputMessage="1" showErrorMessage="1" sqref="E9:E26" xr:uid="{00000000-0002-0000-0300-000001000000}">
      <formula1>2015</formula1>
      <formula2>2029</formula2>
    </dataValidation>
    <dataValidation type="list" allowBlank="1" showInputMessage="1" showErrorMessage="1" errorTitle="Invalid Entry" error="Please select from the drop down menu." sqref="C9:C26" xr:uid="{00000000-0002-0000-0300-000002000000}">
      <formula1>$V$2:$V$5</formula1>
    </dataValidation>
    <dataValidation type="list" allowBlank="1" showInputMessage="1" showErrorMessage="1" errorTitle="Invalid Entry" error="Please select from the drop down menu." sqref="C30:C47" xr:uid="{00000000-0002-0000-0300-000003000000}">
      <formula1>$W$2:$W$17</formula1>
    </dataValidation>
    <dataValidation type="list" allowBlank="1" showInputMessage="1" showErrorMessage="1" errorTitle="Invalid Entry" error="Please select from the drop down menu." sqref="I30:I47 G30:G47 G9:G26 K9:K26" xr:uid="{00000000-0002-0000-0300-000004000000}">
      <formula1>$U$2:$U$245</formula1>
    </dataValidation>
  </dataValidations>
  <pageMargins left="0.7" right="0.7" top="0.75" bottom="0.75" header="0.3" footer="0.3"/>
  <pageSetup scale="44"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22"/>
  <sheetViews>
    <sheetView workbookViewId="0">
      <selection sqref="A1:F2"/>
    </sheetView>
  </sheetViews>
  <sheetFormatPr defaultColWidth="8.85546875" defaultRowHeight="12.75" x14ac:dyDescent="0.2"/>
  <cols>
    <col min="1" max="1" width="11.85546875" bestFit="1" customWidth="1"/>
    <col min="2" max="2" width="25.7109375" customWidth="1"/>
    <col min="3" max="3" width="15.28515625" bestFit="1" customWidth="1"/>
    <col min="4" max="4" width="10" customWidth="1"/>
    <col min="5" max="5" width="7.85546875" customWidth="1"/>
    <col min="6" max="6" width="70.42578125" customWidth="1"/>
  </cols>
  <sheetData>
    <row r="1" spans="1:6" ht="18.75" customHeight="1" x14ac:dyDescent="0.2">
      <c r="A1" s="163" t="s">
        <v>302</v>
      </c>
      <c r="B1" s="164"/>
      <c r="C1" s="164"/>
      <c r="D1" s="164"/>
      <c r="E1" s="164"/>
      <c r="F1" s="165"/>
    </row>
    <row r="2" spans="1:6" ht="18.75" customHeight="1" x14ac:dyDescent="0.2">
      <c r="A2" s="166"/>
      <c r="B2" s="167"/>
      <c r="C2" s="167"/>
      <c r="D2" s="167"/>
      <c r="E2" s="167"/>
      <c r="F2" s="168"/>
    </row>
    <row r="3" spans="1:6" s="3" customFormat="1" ht="45" customHeight="1" x14ac:dyDescent="0.2">
      <c r="A3" s="4" t="s">
        <v>258</v>
      </c>
      <c r="B3" s="46" t="str">
        <f>'Cover Sheet'!B39</f>
        <v>WP #</v>
      </c>
      <c r="C3" s="4" t="s">
        <v>259</v>
      </c>
      <c r="D3" s="46" t="str">
        <f>'Cover Sheet'!B38</f>
        <v>22-#####</v>
      </c>
      <c r="E3" s="4" t="s">
        <v>257</v>
      </c>
      <c r="F3" s="46" t="str">
        <f>'Cover Sheet'!B2</f>
        <v>Project Title</v>
      </c>
    </row>
    <row r="4" spans="1:6" x14ac:dyDescent="0.2">
      <c r="A4" s="158" t="s">
        <v>86</v>
      </c>
      <c r="B4" s="159"/>
      <c r="C4" s="159"/>
      <c r="D4" s="159"/>
      <c r="E4" s="159"/>
      <c r="F4" s="160"/>
    </row>
    <row r="5" spans="1:6" x14ac:dyDescent="0.2">
      <c r="A5" s="219" t="s">
        <v>90</v>
      </c>
      <c r="B5" s="170"/>
      <c r="C5" s="170"/>
      <c r="D5" s="170"/>
      <c r="E5" s="170"/>
      <c r="F5" s="171"/>
    </row>
    <row r="6" spans="1:6" ht="208.5" customHeight="1" x14ac:dyDescent="0.2">
      <c r="A6" s="169" t="s">
        <v>345</v>
      </c>
      <c r="B6" s="170"/>
      <c r="C6" s="170"/>
      <c r="D6" s="170"/>
      <c r="E6" s="170"/>
      <c r="F6" s="171"/>
    </row>
    <row r="7" spans="1:6" x14ac:dyDescent="0.2">
      <c r="A7" s="158" t="s">
        <v>87</v>
      </c>
      <c r="B7" s="159"/>
      <c r="C7" s="159"/>
      <c r="D7" s="159"/>
      <c r="E7" s="159"/>
      <c r="F7" s="160"/>
    </row>
    <row r="8" spans="1:6" ht="90" customHeight="1" x14ac:dyDescent="0.2">
      <c r="A8" s="157"/>
      <c r="B8" s="152"/>
      <c r="C8" s="152"/>
      <c r="D8" s="152"/>
      <c r="E8" s="152"/>
      <c r="F8" s="153"/>
    </row>
    <row r="9" spans="1:6" x14ac:dyDescent="0.2">
      <c r="A9" s="154" t="s">
        <v>88</v>
      </c>
      <c r="B9" s="155"/>
      <c r="C9" s="155"/>
      <c r="D9" s="155"/>
      <c r="E9" s="155"/>
      <c r="F9" s="156"/>
    </row>
    <row r="10" spans="1:6" ht="90" customHeight="1" x14ac:dyDescent="0.2">
      <c r="A10" s="157"/>
      <c r="B10" s="152"/>
      <c r="C10" s="152"/>
      <c r="D10" s="152"/>
      <c r="E10" s="152"/>
      <c r="F10" s="153"/>
    </row>
    <row r="11" spans="1:6" x14ac:dyDescent="0.2">
      <c r="A11" s="154" t="s">
        <v>89</v>
      </c>
      <c r="B11" s="155"/>
      <c r="C11" s="155"/>
      <c r="D11" s="155"/>
      <c r="E11" s="155"/>
      <c r="F11" s="156"/>
    </row>
    <row r="12" spans="1:6" ht="90" customHeight="1" x14ac:dyDescent="0.2">
      <c r="A12" s="157"/>
      <c r="B12" s="152"/>
      <c r="C12" s="152"/>
      <c r="D12" s="152"/>
      <c r="E12" s="152"/>
      <c r="F12" s="153"/>
    </row>
    <row r="13" spans="1:6" x14ac:dyDescent="0.2">
      <c r="A13" s="154" t="s">
        <v>346</v>
      </c>
      <c r="B13" s="155"/>
      <c r="C13" s="155"/>
      <c r="D13" s="155"/>
      <c r="E13" s="155"/>
      <c r="F13" s="156"/>
    </row>
    <row r="14" spans="1:6" ht="90" customHeight="1" x14ac:dyDescent="0.2">
      <c r="A14" s="157"/>
      <c r="B14" s="152"/>
      <c r="C14" s="152"/>
      <c r="D14" s="152"/>
      <c r="E14" s="152"/>
      <c r="F14" s="153"/>
    </row>
    <row r="15" spans="1:6" x14ac:dyDescent="0.2">
      <c r="A15" s="221" t="s">
        <v>347</v>
      </c>
      <c r="B15" s="155"/>
      <c r="C15" s="155"/>
      <c r="D15" s="155"/>
      <c r="E15" s="155"/>
      <c r="F15" s="156"/>
    </row>
    <row r="16" spans="1:6" ht="90" customHeight="1" x14ac:dyDescent="0.2">
      <c r="A16" s="157"/>
      <c r="B16" s="152"/>
      <c r="C16" s="152"/>
      <c r="D16" s="152"/>
      <c r="E16" s="152"/>
      <c r="F16" s="153"/>
    </row>
    <row r="17" spans="1:6" x14ac:dyDescent="0.2">
      <c r="A17" s="154" t="s">
        <v>348</v>
      </c>
      <c r="B17" s="155"/>
      <c r="C17" s="155"/>
      <c r="D17" s="155"/>
      <c r="E17" s="155"/>
      <c r="F17" s="156"/>
    </row>
    <row r="18" spans="1:6" ht="90" customHeight="1" x14ac:dyDescent="0.2">
      <c r="A18" s="157"/>
      <c r="B18" s="152"/>
      <c r="C18" s="152"/>
      <c r="D18" s="152"/>
      <c r="E18" s="152"/>
      <c r="F18" s="153"/>
    </row>
    <row r="19" spans="1:6" x14ac:dyDescent="0.2">
      <c r="A19" s="154" t="s">
        <v>349</v>
      </c>
      <c r="B19" s="155"/>
      <c r="C19" s="155"/>
      <c r="D19" s="155"/>
      <c r="E19" s="155"/>
      <c r="F19" s="156"/>
    </row>
    <row r="20" spans="1:6" ht="90" customHeight="1" x14ac:dyDescent="0.2">
      <c r="A20" s="157"/>
      <c r="B20" s="152"/>
      <c r="C20" s="152"/>
      <c r="D20" s="152"/>
      <c r="E20" s="152"/>
      <c r="F20" s="153"/>
    </row>
    <row r="21" spans="1:6" x14ac:dyDescent="0.2">
      <c r="A21" s="154" t="s">
        <v>350</v>
      </c>
      <c r="B21" s="155"/>
      <c r="C21" s="155"/>
      <c r="D21" s="155"/>
      <c r="E21" s="155"/>
      <c r="F21" s="156"/>
    </row>
    <row r="22" spans="1:6" ht="90" customHeight="1" x14ac:dyDescent="0.2">
      <c r="A22" s="220"/>
      <c r="B22" s="152"/>
      <c r="C22" s="152"/>
      <c r="D22" s="152"/>
      <c r="E22" s="152"/>
      <c r="F22" s="153"/>
    </row>
  </sheetData>
  <sheetProtection sheet="1" objects="1" scenarios="1" formatCells="0"/>
  <mergeCells count="20">
    <mergeCell ref="A20:F20"/>
    <mergeCell ref="A21:F21"/>
    <mergeCell ref="A22:F22"/>
    <mergeCell ref="A13:F13"/>
    <mergeCell ref="A14:F14"/>
    <mergeCell ref="A17:F17"/>
    <mergeCell ref="A18:F18"/>
    <mergeCell ref="A19:F19"/>
    <mergeCell ref="A15:F15"/>
    <mergeCell ref="A16:F16"/>
    <mergeCell ref="A8:F8"/>
    <mergeCell ref="A9:F9"/>
    <mergeCell ref="A10:F10"/>
    <mergeCell ref="A11:F11"/>
    <mergeCell ref="A12:F12"/>
    <mergeCell ref="A1:F2"/>
    <mergeCell ref="A4:F4"/>
    <mergeCell ref="A5:F5"/>
    <mergeCell ref="A6:F6"/>
    <mergeCell ref="A7:F7"/>
  </mergeCells>
  <dataValidations count="1">
    <dataValidation operator="lessThanOrEqual" allowBlank="1" showInputMessage="1" showErrorMessage="1" sqref="A10:F10 A18:F18 A22:F22 A12:F12 A20:F20 A14:F14 A16:F16" xr:uid="{00000000-0002-0000-0400-000000000000}"/>
  </dataValidations>
  <printOptions horizontalCentered="1" verticalCentered="1"/>
  <pageMargins left="0.7" right="0.7" top="0.75" bottom="0.75" header="0.3" footer="0.3"/>
  <pageSetup scale="6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F16"/>
  <sheetViews>
    <sheetView workbookViewId="0">
      <selection sqref="A1:F2"/>
    </sheetView>
  </sheetViews>
  <sheetFormatPr defaultColWidth="8.85546875" defaultRowHeight="12.75" x14ac:dyDescent="0.2"/>
  <cols>
    <col min="1" max="1" width="11.85546875" bestFit="1" customWidth="1"/>
    <col min="2" max="2" width="25.7109375" customWidth="1"/>
    <col min="3" max="3" width="15.28515625" bestFit="1" customWidth="1"/>
    <col min="4" max="4" width="10.140625" customWidth="1"/>
    <col min="5" max="5" width="7.85546875" customWidth="1"/>
    <col min="6" max="6" width="70.42578125" customWidth="1"/>
  </cols>
  <sheetData>
    <row r="1" spans="1:6" ht="18.75" customHeight="1" x14ac:dyDescent="0.2">
      <c r="A1" s="163" t="s">
        <v>303</v>
      </c>
      <c r="B1" s="164"/>
      <c r="C1" s="164"/>
      <c r="D1" s="164"/>
      <c r="E1" s="164"/>
      <c r="F1" s="165"/>
    </row>
    <row r="2" spans="1:6" ht="18.75" customHeight="1" x14ac:dyDescent="0.2">
      <c r="A2" s="166"/>
      <c r="B2" s="167"/>
      <c r="C2" s="167"/>
      <c r="D2" s="167"/>
      <c r="E2" s="167"/>
      <c r="F2" s="168"/>
    </row>
    <row r="3" spans="1:6" s="3" customFormat="1" ht="45" customHeight="1" x14ac:dyDescent="0.2">
      <c r="A3" s="4" t="s">
        <v>258</v>
      </c>
      <c r="B3" s="46" t="str">
        <f>'Cover Sheet'!B39</f>
        <v>WP #</v>
      </c>
      <c r="C3" s="4" t="s">
        <v>259</v>
      </c>
      <c r="D3" s="46" t="str">
        <f>'Cover Sheet'!B38</f>
        <v>22-#####</v>
      </c>
      <c r="E3" s="4" t="s">
        <v>257</v>
      </c>
      <c r="F3" s="46" t="str">
        <f>'Cover Sheet'!B2</f>
        <v>Project Title</v>
      </c>
    </row>
    <row r="4" spans="1:6" x14ac:dyDescent="0.2">
      <c r="A4" s="158" t="s">
        <v>91</v>
      </c>
      <c r="B4" s="159"/>
      <c r="C4" s="159"/>
      <c r="D4" s="159"/>
      <c r="E4" s="159"/>
      <c r="F4" s="160"/>
    </row>
    <row r="5" spans="1:6" ht="64.5" customHeight="1" x14ac:dyDescent="0.2">
      <c r="A5" s="169" t="s">
        <v>351</v>
      </c>
      <c r="B5" s="170"/>
      <c r="C5" s="170"/>
      <c r="D5" s="170"/>
      <c r="E5" s="170"/>
      <c r="F5" s="171"/>
    </row>
    <row r="6" spans="1:6" ht="90" hidden="1" customHeight="1" x14ac:dyDescent="0.2">
      <c r="A6" s="222"/>
      <c r="B6" s="223"/>
      <c r="C6" s="223"/>
      <c r="D6" s="223"/>
      <c r="E6" s="223"/>
      <c r="F6" s="224"/>
    </row>
    <row r="7" spans="1:6" x14ac:dyDescent="0.2">
      <c r="A7" s="158" t="s">
        <v>92</v>
      </c>
      <c r="B7" s="159"/>
      <c r="C7" s="159"/>
      <c r="D7" s="159"/>
      <c r="E7" s="159"/>
      <c r="F7" s="160"/>
    </row>
    <row r="8" spans="1:6" ht="99.95" customHeight="1" x14ac:dyDescent="0.2">
      <c r="A8" s="225"/>
      <c r="B8" s="226"/>
      <c r="C8" s="226"/>
      <c r="D8" s="226"/>
      <c r="E8" s="226"/>
      <c r="F8" s="227"/>
    </row>
    <row r="9" spans="1:6" x14ac:dyDescent="0.2">
      <c r="A9" s="154" t="s">
        <v>93</v>
      </c>
      <c r="B9" s="155"/>
      <c r="C9" s="155"/>
      <c r="D9" s="155"/>
      <c r="E9" s="155"/>
      <c r="F9" s="156"/>
    </row>
    <row r="10" spans="1:6" ht="99.95" customHeight="1" x14ac:dyDescent="0.2">
      <c r="A10" s="157"/>
      <c r="B10" s="152"/>
      <c r="C10" s="152"/>
      <c r="D10" s="152"/>
      <c r="E10" s="152"/>
      <c r="F10" s="153"/>
    </row>
    <row r="11" spans="1:6" x14ac:dyDescent="0.2">
      <c r="A11" s="154" t="s">
        <v>94</v>
      </c>
      <c r="B11" s="155"/>
      <c r="C11" s="155"/>
      <c r="D11" s="155"/>
      <c r="E11" s="155"/>
      <c r="F11" s="156"/>
    </row>
    <row r="12" spans="1:6" ht="90" customHeight="1" x14ac:dyDescent="0.2">
      <c r="A12" s="157"/>
      <c r="B12" s="152"/>
      <c r="C12" s="152"/>
      <c r="D12" s="152"/>
      <c r="E12" s="152"/>
      <c r="F12" s="153"/>
    </row>
    <row r="13" spans="1:6" x14ac:dyDescent="0.2">
      <c r="A13" s="154" t="s">
        <v>352</v>
      </c>
      <c r="B13" s="155"/>
      <c r="C13" s="155"/>
      <c r="D13" s="155"/>
      <c r="E13" s="155"/>
      <c r="F13" s="156"/>
    </row>
    <row r="14" spans="1:6" ht="90" customHeight="1" x14ac:dyDescent="0.2">
      <c r="A14" s="157"/>
      <c r="B14" s="152"/>
      <c r="C14" s="152"/>
      <c r="D14" s="152"/>
      <c r="E14" s="152"/>
      <c r="F14" s="153"/>
    </row>
    <row r="15" spans="1:6" x14ac:dyDescent="0.2">
      <c r="A15" s="154" t="s">
        <v>95</v>
      </c>
      <c r="B15" s="155"/>
      <c r="C15" s="155"/>
      <c r="D15" s="155"/>
      <c r="E15" s="155"/>
      <c r="F15" s="156"/>
    </row>
    <row r="16" spans="1:6" ht="90" customHeight="1" x14ac:dyDescent="0.2">
      <c r="A16" s="157"/>
      <c r="B16" s="152"/>
      <c r="C16" s="152"/>
      <c r="D16" s="152"/>
      <c r="E16" s="152"/>
      <c r="F16" s="153"/>
    </row>
  </sheetData>
  <sheetProtection sheet="1" objects="1" scenarios="1" formatCells="0" formatRows="0"/>
  <mergeCells count="14">
    <mergeCell ref="A8:F8"/>
    <mergeCell ref="A15:F15"/>
    <mergeCell ref="A16:F16"/>
    <mergeCell ref="A9:F9"/>
    <mergeCell ref="A10:F10"/>
    <mergeCell ref="A11:F11"/>
    <mergeCell ref="A12:F12"/>
    <mergeCell ref="A13:F13"/>
    <mergeCell ref="A14:F14"/>
    <mergeCell ref="A1:F2"/>
    <mergeCell ref="A4:F4"/>
    <mergeCell ref="A5:F5"/>
    <mergeCell ref="A6:F6"/>
    <mergeCell ref="A7:F7"/>
  </mergeCells>
  <dataValidations count="1">
    <dataValidation operator="lessThanOrEqual" allowBlank="1" showInputMessage="1" showErrorMessage="1" sqref="A10:F10 A12:F12 A14:F14 A16:F16" xr:uid="{00000000-0002-0000-0500-000000000000}"/>
  </dataValidations>
  <printOptions horizontalCentered="1" verticalCentered="1"/>
  <pageMargins left="0.7" right="0.7" top="0.75" bottom="0.75" header="0.3" footer="0.3"/>
  <pageSetup scale="66"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E95"/>
  <sheetViews>
    <sheetView workbookViewId="0">
      <selection sqref="A1:P2"/>
    </sheetView>
  </sheetViews>
  <sheetFormatPr defaultColWidth="8.85546875" defaultRowHeight="12.75" x14ac:dyDescent="0.2"/>
  <cols>
    <col min="1" max="3" width="6.7109375" customWidth="1"/>
    <col min="4" max="4" width="7.7109375" bestFit="1" customWidth="1"/>
    <col min="5" max="5" width="6.7109375" customWidth="1"/>
    <col min="6" max="6" width="9.42578125" customWidth="1"/>
    <col min="7" max="8" width="6.7109375" customWidth="1"/>
    <col min="9" max="10" width="8.7109375" bestFit="1" customWidth="1"/>
    <col min="11" max="13" width="6.7109375" customWidth="1"/>
    <col min="14" max="14" width="7.85546875" customWidth="1"/>
    <col min="15" max="15" width="6.7109375" customWidth="1"/>
    <col min="16" max="16" width="33" customWidth="1"/>
    <col min="17" max="17" width="10.140625" hidden="1" customWidth="1"/>
    <col min="18" max="18" width="15.140625" hidden="1" customWidth="1"/>
    <col min="19" max="19" width="9.140625" hidden="1" customWidth="1"/>
    <col min="20" max="20" width="10.140625" hidden="1" customWidth="1"/>
    <col min="21" max="31" width="9.140625" hidden="1" customWidth="1"/>
    <col min="32" max="32" width="8.85546875" customWidth="1"/>
  </cols>
  <sheetData>
    <row r="1" spans="1:22" ht="18.75" customHeight="1" x14ac:dyDescent="0.2">
      <c r="A1" s="236" t="s">
        <v>304</v>
      </c>
      <c r="B1" s="237"/>
      <c r="C1" s="237"/>
      <c r="D1" s="237"/>
      <c r="E1" s="237"/>
      <c r="F1" s="237"/>
      <c r="G1" s="237"/>
      <c r="H1" s="237"/>
      <c r="I1" s="237"/>
      <c r="J1" s="237"/>
      <c r="K1" s="237"/>
      <c r="L1" s="237"/>
      <c r="M1" s="237"/>
      <c r="N1" s="237"/>
      <c r="O1" s="237"/>
      <c r="P1" s="237"/>
    </row>
    <row r="2" spans="1:22" ht="18.75" customHeight="1" x14ac:dyDescent="0.2">
      <c r="A2" s="236"/>
      <c r="B2" s="237"/>
      <c r="C2" s="237"/>
      <c r="D2" s="237"/>
      <c r="E2" s="237"/>
      <c r="F2" s="237"/>
      <c r="G2" s="237"/>
      <c r="H2" s="237"/>
      <c r="I2" s="237"/>
      <c r="J2" s="237"/>
      <c r="K2" s="237"/>
      <c r="L2" s="237"/>
      <c r="M2" s="237"/>
      <c r="N2" s="237"/>
      <c r="O2" s="237"/>
      <c r="P2" s="237"/>
    </row>
    <row r="3" spans="1:22" ht="51" customHeight="1" x14ac:dyDescent="0.2">
      <c r="A3" s="251" t="s">
        <v>258</v>
      </c>
      <c r="B3" s="251"/>
      <c r="C3" s="238" t="str">
        <f>'Cover Sheet'!B39</f>
        <v>WP #</v>
      </c>
      <c r="D3" s="238"/>
      <c r="E3" s="238"/>
      <c r="F3" s="251" t="s">
        <v>259</v>
      </c>
      <c r="G3" s="251"/>
      <c r="H3" s="276" t="str">
        <f>'Cover Sheet'!B38</f>
        <v>22-#####</v>
      </c>
      <c r="I3" s="277"/>
      <c r="J3" s="278" t="s">
        <v>257</v>
      </c>
      <c r="K3" s="279"/>
      <c r="L3" s="238" t="str">
        <f>'Cover Sheet'!B2</f>
        <v>Project Title</v>
      </c>
      <c r="M3" s="238"/>
      <c r="N3" s="238"/>
      <c r="O3" s="238"/>
      <c r="P3" s="238"/>
    </row>
    <row r="4" spans="1:22" ht="18" customHeight="1" x14ac:dyDescent="0.2">
      <c r="A4" s="239" t="s">
        <v>0</v>
      </c>
      <c r="B4" s="240"/>
      <c r="C4" s="240"/>
      <c r="D4" s="240"/>
      <c r="E4" s="240"/>
      <c r="F4" s="240"/>
      <c r="G4" s="240"/>
      <c r="H4" s="240"/>
      <c r="I4" s="240"/>
      <c r="J4" s="240"/>
      <c r="K4" s="240"/>
      <c r="L4" s="240"/>
      <c r="M4" s="240"/>
      <c r="N4" s="240"/>
      <c r="O4" s="240"/>
      <c r="P4" s="241"/>
      <c r="Q4" s="242" t="s">
        <v>265</v>
      </c>
      <c r="R4" s="242"/>
      <c r="S4" s="24" t="str">
        <f>'Cover Sheet'!$E$18</f>
        <v>Mar FY24</v>
      </c>
      <c r="T4" s="45">
        <f>MATCH($S$4,'Quarterly Report Data'!$I$22:$CZ$22,0)</f>
        <v>30</v>
      </c>
    </row>
    <row r="5" spans="1:22" ht="52.5" hidden="1" customHeight="1" x14ac:dyDescent="0.2">
      <c r="A5" s="289"/>
      <c r="B5" s="290"/>
      <c r="C5" s="290"/>
      <c r="D5" s="290"/>
      <c r="E5" s="290"/>
      <c r="F5" s="290"/>
      <c r="G5" s="290"/>
      <c r="H5" s="290"/>
      <c r="I5" s="290"/>
      <c r="J5" s="290"/>
      <c r="K5" s="290"/>
      <c r="L5" s="290"/>
      <c r="M5" s="290"/>
      <c r="N5" s="290"/>
      <c r="O5" s="290"/>
      <c r="P5" s="290"/>
    </row>
    <row r="6" spans="1:22" s="23" customFormat="1" ht="24.6" customHeight="1" x14ac:dyDescent="0.2">
      <c r="A6" s="247" t="s">
        <v>1</v>
      </c>
      <c r="B6" s="247"/>
      <c r="C6" s="247"/>
      <c r="D6" s="247"/>
      <c r="E6" s="247"/>
      <c r="F6" s="22" t="s">
        <v>2</v>
      </c>
      <c r="G6" s="243" t="s">
        <v>264</v>
      </c>
      <c r="H6" s="244"/>
      <c r="I6" s="22" t="s">
        <v>254</v>
      </c>
      <c r="J6" s="22" t="s">
        <v>263</v>
      </c>
      <c r="K6" s="22" t="s">
        <v>255</v>
      </c>
      <c r="L6" s="242" t="s">
        <v>3</v>
      </c>
      <c r="M6" s="242"/>
      <c r="N6" s="242" t="s">
        <v>4</v>
      </c>
      <c r="O6" s="242"/>
      <c r="P6" s="22" t="s">
        <v>280</v>
      </c>
      <c r="Q6" s="22" t="s">
        <v>14</v>
      </c>
      <c r="R6" s="22" t="s">
        <v>266</v>
      </c>
      <c r="S6" t="s">
        <v>5</v>
      </c>
    </row>
    <row r="7" spans="1:22" ht="32.25" customHeight="1" x14ac:dyDescent="0.2">
      <c r="A7" s="248">
        <f>'Quarterly Report Data'!C23</f>
        <v>0</v>
      </c>
      <c r="B7" s="249"/>
      <c r="C7" s="249"/>
      <c r="D7" s="249"/>
      <c r="E7" s="250"/>
      <c r="F7" s="63" t="s">
        <v>5</v>
      </c>
      <c r="G7" s="245">
        <f>'Quarterly Report Data'!H23</f>
        <v>0</v>
      </c>
      <c r="H7" s="246"/>
      <c r="I7" s="33" t="str">
        <f>IF('Quarterly Report Data'!D23="","",'Quarterly Report Data'!D23)</f>
        <v/>
      </c>
      <c r="J7" s="33" t="str">
        <f>IF('Quarterly Report Data'!E23="","",'Quarterly Report Data'!E23)</f>
        <v/>
      </c>
      <c r="K7" s="21">
        <f ca="1">IFERROR(IF(F7="Complete",1,IF(F7="Completed Late",1,IF(F7="On Schedule",R7,0))),0)</f>
        <v>0</v>
      </c>
      <c r="L7" s="234" t="str">
        <f>IF('Quarterly Report Data'!F23="","",'Quarterly Report Data'!F23)</f>
        <v/>
      </c>
      <c r="M7" s="235"/>
      <c r="N7" s="234" t="str">
        <f>IF('Quarterly Report Data'!G23="","",'Quarterly Report Data'!G23)</f>
        <v/>
      </c>
      <c r="O7" s="235"/>
      <c r="P7" s="64"/>
      <c r="Q7" s="20">
        <f ca="1">IF(F7&lt;&gt;"On Schedule",G7*K7,SUM('Quarterly Report Data'!I23:OFFSET('Quarterly Report Data'!H23,0,'Cost and Schedule Status'!$T$4)))</f>
        <v>0</v>
      </c>
      <c r="R7" s="19" t="e">
        <f ca="1">IF(F7="Complete",1,IF(F7="Completed Late",1,Q7/G7))</f>
        <v>#DIV/0!</v>
      </c>
      <c r="S7" t="s">
        <v>52</v>
      </c>
      <c r="U7" s="39"/>
      <c r="V7" s="6"/>
    </row>
    <row r="8" spans="1:22" ht="32.25" customHeight="1" x14ac:dyDescent="0.2">
      <c r="A8" s="248">
        <f>'Quarterly Report Data'!C24</f>
        <v>0</v>
      </c>
      <c r="B8" s="249"/>
      <c r="C8" s="249"/>
      <c r="D8" s="249"/>
      <c r="E8" s="250"/>
      <c r="F8" s="63" t="s">
        <v>5</v>
      </c>
      <c r="G8" s="245">
        <f>'Quarterly Report Data'!H24</f>
        <v>0</v>
      </c>
      <c r="H8" s="246"/>
      <c r="I8" s="33" t="str">
        <f>IF('Quarterly Report Data'!D24="","",'Quarterly Report Data'!D24)</f>
        <v/>
      </c>
      <c r="J8" s="33" t="str">
        <f>IF('Quarterly Report Data'!E24="","",'Quarterly Report Data'!E24)</f>
        <v/>
      </c>
      <c r="K8" s="21">
        <f t="shared" ref="K8:K50" ca="1" si="0">IFERROR(IF(F8="Complete",1,IF(F8="Completed Late",1,IF(F8="On Schedule",R8,0))),0)</f>
        <v>0</v>
      </c>
      <c r="L8" s="234" t="str">
        <f>IF('Quarterly Report Data'!F24="","",'Quarterly Report Data'!F24)</f>
        <v/>
      </c>
      <c r="M8" s="235"/>
      <c r="N8" s="234" t="str">
        <f>IF('Quarterly Report Data'!G24="","",'Quarterly Report Data'!G24)</f>
        <v/>
      </c>
      <c r="O8" s="235"/>
      <c r="P8" s="64"/>
      <c r="Q8" s="20">
        <f ca="1">IF(F8&lt;&gt;"On Schedule",G8*K8,SUM('Quarterly Report Data'!I24:OFFSET('Quarterly Report Data'!H24,0,'Cost and Schedule Status'!$T$4)))</f>
        <v>0</v>
      </c>
      <c r="R8" s="19" t="e">
        <f t="shared" ref="R8:R28" ca="1" si="1">IF(F8="Complete",1,IF(F8="Completed Late",1,Q8/G8))</f>
        <v>#DIV/0!</v>
      </c>
      <c r="S8" t="s">
        <v>53</v>
      </c>
      <c r="U8" s="5"/>
      <c r="V8" s="6"/>
    </row>
    <row r="9" spans="1:22" ht="32.25" customHeight="1" x14ac:dyDescent="0.2">
      <c r="A9" s="248">
        <f>'Quarterly Report Data'!C25</f>
        <v>0</v>
      </c>
      <c r="B9" s="249"/>
      <c r="C9" s="249"/>
      <c r="D9" s="249"/>
      <c r="E9" s="250"/>
      <c r="F9" s="63" t="s">
        <v>5</v>
      </c>
      <c r="G9" s="245">
        <f>'Quarterly Report Data'!H25</f>
        <v>0</v>
      </c>
      <c r="H9" s="246"/>
      <c r="I9" s="33" t="str">
        <f>IF('Quarterly Report Data'!D25="","",'Quarterly Report Data'!D25)</f>
        <v/>
      </c>
      <c r="J9" s="33" t="str">
        <f>IF('Quarterly Report Data'!E25="","",'Quarterly Report Data'!E25)</f>
        <v/>
      </c>
      <c r="K9" s="21">
        <f t="shared" ca="1" si="0"/>
        <v>0</v>
      </c>
      <c r="L9" s="234" t="str">
        <f>IF('Quarterly Report Data'!F25="","",'Quarterly Report Data'!F25)</f>
        <v/>
      </c>
      <c r="M9" s="235"/>
      <c r="N9" s="234" t="str">
        <f>IF('Quarterly Report Data'!G25="","",'Quarterly Report Data'!G25)</f>
        <v/>
      </c>
      <c r="O9" s="235"/>
      <c r="P9" s="64"/>
      <c r="Q9" s="20">
        <f ca="1">IF(F9&lt;&gt;"On Schedule",G9*K9,SUM('Quarterly Report Data'!I25:OFFSET('Quarterly Report Data'!H25,0,'Cost and Schedule Status'!$T$4)))</f>
        <v>0</v>
      </c>
      <c r="R9" s="19" t="e">
        <f t="shared" ca="1" si="1"/>
        <v>#DIV/0!</v>
      </c>
      <c r="S9" t="s">
        <v>54</v>
      </c>
      <c r="U9" s="5"/>
    </row>
    <row r="10" spans="1:22" ht="32.25" customHeight="1" x14ac:dyDescent="0.2">
      <c r="A10" s="248">
        <f>'Quarterly Report Data'!C26</f>
        <v>0</v>
      </c>
      <c r="B10" s="249"/>
      <c r="C10" s="249"/>
      <c r="D10" s="249"/>
      <c r="E10" s="250"/>
      <c r="F10" s="63" t="s">
        <v>5</v>
      </c>
      <c r="G10" s="245">
        <f>'Quarterly Report Data'!H26</f>
        <v>0</v>
      </c>
      <c r="H10" s="246"/>
      <c r="I10" s="33" t="str">
        <f>IF('Quarterly Report Data'!D26="","",'Quarterly Report Data'!D26)</f>
        <v/>
      </c>
      <c r="J10" s="33" t="str">
        <f>IF('Quarterly Report Data'!E26="","",'Quarterly Report Data'!E26)</f>
        <v/>
      </c>
      <c r="K10" s="21">
        <f t="shared" ca="1" si="0"/>
        <v>0</v>
      </c>
      <c r="L10" s="234" t="str">
        <f>IF('Quarterly Report Data'!F26="","",'Quarterly Report Data'!F26)</f>
        <v/>
      </c>
      <c r="M10" s="235"/>
      <c r="N10" s="234" t="str">
        <f>IF('Quarterly Report Data'!G26="","",'Quarterly Report Data'!G26)</f>
        <v/>
      </c>
      <c r="O10" s="235"/>
      <c r="P10" s="64"/>
      <c r="Q10" s="20">
        <f ca="1">IF(F10&lt;&gt;"On Schedule",G10*K10,SUM('Quarterly Report Data'!I26:OFFSET('Quarterly Report Data'!H26,0,'Cost and Schedule Status'!$T$4)))</f>
        <v>0</v>
      </c>
      <c r="R10" s="19" t="e">
        <f t="shared" ca="1" si="1"/>
        <v>#DIV/0!</v>
      </c>
      <c r="S10" t="s">
        <v>55</v>
      </c>
      <c r="U10" s="5"/>
    </row>
    <row r="11" spans="1:22" ht="32.25" customHeight="1" x14ac:dyDescent="0.2">
      <c r="A11" s="248">
        <f>'Quarterly Report Data'!C27</f>
        <v>0</v>
      </c>
      <c r="B11" s="249"/>
      <c r="C11" s="249"/>
      <c r="D11" s="249"/>
      <c r="E11" s="250"/>
      <c r="F11" s="63" t="s">
        <v>5</v>
      </c>
      <c r="G11" s="245">
        <f>'Quarterly Report Data'!H27</f>
        <v>0</v>
      </c>
      <c r="H11" s="246"/>
      <c r="I11" s="33" t="str">
        <f>IF('Quarterly Report Data'!D27="","",'Quarterly Report Data'!D27)</f>
        <v/>
      </c>
      <c r="J11" s="33" t="str">
        <f>IF('Quarterly Report Data'!E27="","",'Quarterly Report Data'!E27)</f>
        <v/>
      </c>
      <c r="K11" s="21">
        <f t="shared" ca="1" si="0"/>
        <v>0</v>
      </c>
      <c r="L11" s="234" t="str">
        <f>IF('Quarterly Report Data'!F27="","",'Quarterly Report Data'!F27)</f>
        <v/>
      </c>
      <c r="M11" s="235"/>
      <c r="N11" s="234" t="str">
        <f>IF('Quarterly Report Data'!G27="","",'Quarterly Report Data'!G27)</f>
        <v/>
      </c>
      <c r="O11" s="235"/>
      <c r="P11" s="64"/>
      <c r="Q11" s="20">
        <f ca="1">IF(F11&lt;&gt;"On Schedule",G11*K11,SUM('Quarterly Report Data'!I27:OFFSET('Quarterly Report Data'!H27,0,'Cost and Schedule Status'!$T$4)))</f>
        <v>0</v>
      </c>
      <c r="R11" s="19" t="e">
        <f t="shared" ca="1" si="1"/>
        <v>#DIV/0!</v>
      </c>
      <c r="S11" t="s">
        <v>56</v>
      </c>
      <c r="U11" s="5"/>
    </row>
    <row r="12" spans="1:22" ht="32.25" customHeight="1" x14ac:dyDescent="0.2">
      <c r="A12" s="248">
        <f>'Quarterly Report Data'!C28</f>
        <v>0</v>
      </c>
      <c r="B12" s="249"/>
      <c r="C12" s="249"/>
      <c r="D12" s="249"/>
      <c r="E12" s="250"/>
      <c r="F12" s="63" t="s">
        <v>5</v>
      </c>
      <c r="G12" s="245">
        <f>'Quarterly Report Data'!H28</f>
        <v>0</v>
      </c>
      <c r="H12" s="246"/>
      <c r="I12" s="33" t="str">
        <f>IF('Quarterly Report Data'!D28="","",'Quarterly Report Data'!D28)</f>
        <v/>
      </c>
      <c r="J12" s="33" t="str">
        <f>IF('Quarterly Report Data'!E28="","",'Quarterly Report Data'!E28)</f>
        <v/>
      </c>
      <c r="K12" s="21">
        <f t="shared" ca="1" si="0"/>
        <v>0</v>
      </c>
      <c r="L12" s="234" t="str">
        <f>IF('Quarterly Report Data'!F28="","",'Quarterly Report Data'!F28)</f>
        <v/>
      </c>
      <c r="M12" s="235"/>
      <c r="N12" s="234" t="str">
        <f>IF('Quarterly Report Data'!G28="","",'Quarterly Report Data'!G28)</f>
        <v/>
      </c>
      <c r="O12" s="235"/>
      <c r="P12" s="64"/>
      <c r="Q12" s="20">
        <f ca="1">IF(F12&lt;&gt;"On Schedule",G12*K12,SUM('Quarterly Report Data'!I28:OFFSET('Quarterly Report Data'!H28,0,'Cost and Schedule Status'!$T$4)))</f>
        <v>0</v>
      </c>
      <c r="R12" s="19" t="e">
        <f t="shared" ca="1" si="1"/>
        <v>#DIV/0!</v>
      </c>
      <c r="S12" s="62" t="s">
        <v>290</v>
      </c>
    </row>
    <row r="13" spans="1:22" ht="32.25" customHeight="1" x14ac:dyDescent="0.2">
      <c r="A13" s="248">
        <f>'Quarterly Report Data'!C29</f>
        <v>0</v>
      </c>
      <c r="B13" s="249"/>
      <c r="C13" s="249"/>
      <c r="D13" s="249"/>
      <c r="E13" s="250"/>
      <c r="F13" s="63" t="s">
        <v>5</v>
      </c>
      <c r="G13" s="245">
        <f>'Quarterly Report Data'!H29</f>
        <v>0</v>
      </c>
      <c r="H13" s="246"/>
      <c r="I13" s="33" t="str">
        <f>IF('Quarterly Report Data'!D29="","",'Quarterly Report Data'!D29)</f>
        <v/>
      </c>
      <c r="J13" s="33" t="str">
        <f>IF('Quarterly Report Data'!E29="","",'Quarterly Report Data'!E29)</f>
        <v/>
      </c>
      <c r="K13" s="21">
        <f t="shared" ca="1" si="0"/>
        <v>0</v>
      </c>
      <c r="L13" s="234" t="str">
        <f>IF('Quarterly Report Data'!F29="","",'Quarterly Report Data'!F29)</f>
        <v/>
      </c>
      <c r="M13" s="235"/>
      <c r="N13" s="234" t="str">
        <f>IF('Quarterly Report Data'!G29="","",'Quarterly Report Data'!G29)</f>
        <v/>
      </c>
      <c r="O13" s="235"/>
      <c r="P13" s="64"/>
      <c r="Q13" s="20">
        <f ca="1">IF(F13&lt;&gt;"On Schedule",G13*K13,SUM('Quarterly Report Data'!I29:OFFSET('Quarterly Report Data'!H29,0,'Cost and Schedule Status'!$T$4)))</f>
        <v>0</v>
      </c>
      <c r="R13" s="19" t="e">
        <f t="shared" ca="1" si="1"/>
        <v>#DIV/0!</v>
      </c>
    </row>
    <row r="14" spans="1:22" ht="32.25" customHeight="1" x14ac:dyDescent="0.2">
      <c r="A14" s="248">
        <f>'Quarterly Report Data'!C30</f>
        <v>0</v>
      </c>
      <c r="B14" s="249"/>
      <c r="C14" s="249"/>
      <c r="D14" s="249"/>
      <c r="E14" s="250"/>
      <c r="F14" s="63" t="s">
        <v>5</v>
      </c>
      <c r="G14" s="245">
        <f>'Quarterly Report Data'!H30</f>
        <v>0</v>
      </c>
      <c r="H14" s="246"/>
      <c r="I14" s="33" t="str">
        <f>IF('Quarterly Report Data'!D30="","",'Quarterly Report Data'!D30)</f>
        <v/>
      </c>
      <c r="J14" s="33" t="str">
        <f>IF('Quarterly Report Data'!E30="","",'Quarterly Report Data'!E30)</f>
        <v/>
      </c>
      <c r="K14" s="21">
        <f t="shared" ca="1" si="0"/>
        <v>0</v>
      </c>
      <c r="L14" s="234" t="str">
        <f>IF('Quarterly Report Data'!F30="","",'Quarterly Report Data'!F30)</f>
        <v/>
      </c>
      <c r="M14" s="235"/>
      <c r="N14" s="234" t="str">
        <f>IF('Quarterly Report Data'!G30="","",'Quarterly Report Data'!G30)</f>
        <v/>
      </c>
      <c r="O14" s="235"/>
      <c r="P14" s="64"/>
      <c r="Q14" s="20">
        <f ca="1">IF(F14&lt;&gt;"On Schedule",G14*K14,SUM('Quarterly Report Data'!I30:OFFSET('Quarterly Report Data'!H30,0,'Cost and Schedule Status'!$T$4)))</f>
        <v>0</v>
      </c>
      <c r="R14" s="19" t="e">
        <f t="shared" ca="1" si="1"/>
        <v>#DIV/0!</v>
      </c>
    </row>
    <row r="15" spans="1:22" ht="32.25" customHeight="1" x14ac:dyDescent="0.2">
      <c r="A15" s="248">
        <f>'Quarterly Report Data'!C31</f>
        <v>0</v>
      </c>
      <c r="B15" s="249"/>
      <c r="C15" s="249"/>
      <c r="D15" s="249"/>
      <c r="E15" s="250"/>
      <c r="F15" s="63" t="s">
        <v>5</v>
      </c>
      <c r="G15" s="245">
        <f>'Quarterly Report Data'!H31</f>
        <v>0</v>
      </c>
      <c r="H15" s="246"/>
      <c r="I15" s="33" t="str">
        <f>IF('Quarterly Report Data'!D31="","",'Quarterly Report Data'!D31)</f>
        <v/>
      </c>
      <c r="J15" s="33" t="str">
        <f>IF('Quarterly Report Data'!E31="","",'Quarterly Report Data'!E31)</f>
        <v/>
      </c>
      <c r="K15" s="21">
        <f t="shared" ca="1" si="0"/>
        <v>0</v>
      </c>
      <c r="L15" s="234" t="str">
        <f>IF('Quarterly Report Data'!F31="","",'Quarterly Report Data'!F31)</f>
        <v/>
      </c>
      <c r="M15" s="235"/>
      <c r="N15" s="234" t="str">
        <f>IF('Quarterly Report Data'!G31="","",'Quarterly Report Data'!G31)</f>
        <v/>
      </c>
      <c r="O15" s="235"/>
      <c r="P15" s="64"/>
      <c r="Q15" s="20">
        <f ca="1">IF(F15&lt;&gt;"On Schedule",G15*K15,SUM('Quarterly Report Data'!I31:OFFSET('Quarterly Report Data'!H31,0,'Cost and Schedule Status'!$T$4)))</f>
        <v>0</v>
      </c>
      <c r="R15" s="19" t="e">
        <f t="shared" ca="1" si="1"/>
        <v>#DIV/0!</v>
      </c>
      <c r="U15" s="5"/>
      <c r="V15" s="6"/>
    </row>
    <row r="16" spans="1:22" ht="32.25" customHeight="1" x14ac:dyDescent="0.2">
      <c r="A16" s="248">
        <f>'Quarterly Report Data'!C32</f>
        <v>0</v>
      </c>
      <c r="B16" s="249"/>
      <c r="C16" s="249"/>
      <c r="D16" s="249"/>
      <c r="E16" s="250"/>
      <c r="F16" s="63" t="s">
        <v>5</v>
      </c>
      <c r="G16" s="245">
        <f>'Quarterly Report Data'!H32</f>
        <v>0</v>
      </c>
      <c r="H16" s="246"/>
      <c r="I16" s="33" t="str">
        <f>IF('Quarterly Report Data'!D32="","",'Quarterly Report Data'!D32)</f>
        <v/>
      </c>
      <c r="J16" s="33" t="str">
        <f>IF('Quarterly Report Data'!E32="","",'Quarterly Report Data'!E32)</f>
        <v/>
      </c>
      <c r="K16" s="21">
        <f t="shared" ca="1" si="0"/>
        <v>0</v>
      </c>
      <c r="L16" s="234" t="str">
        <f>IF('Quarterly Report Data'!F32="","",'Quarterly Report Data'!F32)</f>
        <v/>
      </c>
      <c r="M16" s="235"/>
      <c r="N16" s="234" t="str">
        <f>IF('Quarterly Report Data'!G32="","",'Quarterly Report Data'!G32)</f>
        <v/>
      </c>
      <c r="O16" s="235"/>
      <c r="P16" s="64"/>
      <c r="Q16" s="20">
        <f ca="1">IF(F16&lt;&gt;"On Schedule",G16*K16,SUM('Quarterly Report Data'!I32:OFFSET('Quarterly Report Data'!H32,0,'Cost and Schedule Status'!$T$4)))</f>
        <v>0</v>
      </c>
      <c r="R16" s="19" t="e">
        <f t="shared" ca="1" si="1"/>
        <v>#DIV/0!</v>
      </c>
      <c r="U16" s="5"/>
      <c r="V16" s="6"/>
    </row>
    <row r="17" spans="1:23" ht="32.25" customHeight="1" x14ac:dyDescent="0.2">
      <c r="A17" s="248">
        <f>'Quarterly Report Data'!C33</f>
        <v>0</v>
      </c>
      <c r="B17" s="249"/>
      <c r="C17" s="249"/>
      <c r="D17" s="249"/>
      <c r="E17" s="250"/>
      <c r="F17" s="63" t="s">
        <v>5</v>
      </c>
      <c r="G17" s="245">
        <f>'Quarterly Report Data'!H33</f>
        <v>0</v>
      </c>
      <c r="H17" s="246"/>
      <c r="I17" s="33" t="str">
        <f>IF('Quarterly Report Data'!D33="","",'Quarterly Report Data'!D33)</f>
        <v/>
      </c>
      <c r="J17" s="33" t="str">
        <f>IF('Quarterly Report Data'!E33="","",'Quarterly Report Data'!E33)</f>
        <v/>
      </c>
      <c r="K17" s="21">
        <f t="shared" ca="1" si="0"/>
        <v>0</v>
      </c>
      <c r="L17" s="234" t="str">
        <f>IF('Quarterly Report Data'!F33="","",'Quarterly Report Data'!F33)</f>
        <v/>
      </c>
      <c r="M17" s="235"/>
      <c r="N17" s="234" t="str">
        <f>IF('Quarterly Report Data'!G33="","",'Quarterly Report Data'!G33)</f>
        <v/>
      </c>
      <c r="O17" s="235"/>
      <c r="P17" s="64"/>
      <c r="Q17" s="20">
        <f ca="1">IF(F17&lt;&gt;"On Schedule",G17*K17,SUM('Quarterly Report Data'!I33:OFFSET('Quarterly Report Data'!H33,0,'Cost and Schedule Status'!$T$4)))</f>
        <v>0</v>
      </c>
      <c r="R17" s="19" t="e">
        <f t="shared" ca="1" si="1"/>
        <v>#DIV/0!</v>
      </c>
      <c r="U17" s="5"/>
    </row>
    <row r="18" spans="1:23" ht="32.25" customHeight="1" x14ac:dyDescent="0.2">
      <c r="A18" s="248">
        <f>'Quarterly Report Data'!C34</f>
        <v>0</v>
      </c>
      <c r="B18" s="249"/>
      <c r="C18" s="249"/>
      <c r="D18" s="249"/>
      <c r="E18" s="250"/>
      <c r="F18" s="63" t="s">
        <v>5</v>
      </c>
      <c r="G18" s="245">
        <f>'Quarterly Report Data'!H34</f>
        <v>0</v>
      </c>
      <c r="H18" s="246"/>
      <c r="I18" s="33" t="str">
        <f>IF('Quarterly Report Data'!D34="","",'Quarterly Report Data'!D34)</f>
        <v/>
      </c>
      <c r="J18" s="33" t="str">
        <f>IF('Quarterly Report Data'!E34="","",'Quarterly Report Data'!E34)</f>
        <v/>
      </c>
      <c r="K18" s="21">
        <f t="shared" ca="1" si="0"/>
        <v>0</v>
      </c>
      <c r="L18" s="234" t="str">
        <f>IF('Quarterly Report Data'!F34="","",'Quarterly Report Data'!F34)</f>
        <v/>
      </c>
      <c r="M18" s="235"/>
      <c r="N18" s="234" t="str">
        <f>IF('Quarterly Report Data'!G34="","",'Quarterly Report Data'!G34)</f>
        <v/>
      </c>
      <c r="O18" s="235"/>
      <c r="P18" s="64"/>
      <c r="Q18" s="20">
        <f ca="1">IF(F18&lt;&gt;"On Schedule",G18*K18,SUM('Quarterly Report Data'!I34:OFFSET('Quarterly Report Data'!H34,0,'Cost and Schedule Status'!$T$4)))</f>
        <v>0</v>
      </c>
      <c r="R18" s="19" t="e">
        <f t="shared" ca="1" si="1"/>
        <v>#DIV/0!</v>
      </c>
      <c r="U18" s="5"/>
    </row>
    <row r="19" spans="1:23" ht="35.25" customHeight="1" x14ac:dyDescent="0.2">
      <c r="A19" s="248">
        <f>'Quarterly Report Data'!C35</f>
        <v>0</v>
      </c>
      <c r="B19" s="249"/>
      <c r="C19" s="249"/>
      <c r="D19" s="249"/>
      <c r="E19" s="250"/>
      <c r="F19" s="63" t="s">
        <v>5</v>
      </c>
      <c r="G19" s="245">
        <f>'Quarterly Report Data'!H35</f>
        <v>0</v>
      </c>
      <c r="H19" s="246"/>
      <c r="I19" s="33" t="str">
        <f>IF('Quarterly Report Data'!D35="","",'Quarterly Report Data'!D35)</f>
        <v/>
      </c>
      <c r="J19" s="33" t="str">
        <f>IF('Quarterly Report Data'!E35="","",'Quarterly Report Data'!E35)</f>
        <v/>
      </c>
      <c r="K19" s="21">
        <f t="shared" ca="1" si="0"/>
        <v>0</v>
      </c>
      <c r="L19" s="234" t="str">
        <f>IF('Quarterly Report Data'!F35="","",'Quarterly Report Data'!F35)</f>
        <v/>
      </c>
      <c r="M19" s="235"/>
      <c r="N19" s="234" t="str">
        <f>IF('Quarterly Report Data'!G35="","",'Quarterly Report Data'!G35)</f>
        <v/>
      </c>
      <c r="O19" s="235"/>
      <c r="P19" s="64"/>
      <c r="Q19" s="20">
        <f ca="1">IF(F19&lt;&gt;"On Schedule",G19*K19,SUM('Quarterly Report Data'!I35:OFFSET('Quarterly Report Data'!H35,0,'Cost and Schedule Status'!$T$4)))</f>
        <v>0</v>
      </c>
      <c r="R19" s="19" t="e">
        <f t="shared" ca="1" si="1"/>
        <v>#DIV/0!</v>
      </c>
      <c r="U19" s="5"/>
    </row>
    <row r="20" spans="1:23" ht="35.25" customHeight="1" x14ac:dyDescent="0.2">
      <c r="A20" s="248">
        <f>'Quarterly Report Data'!C36</f>
        <v>0</v>
      </c>
      <c r="B20" s="249"/>
      <c r="C20" s="249"/>
      <c r="D20" s="249"/>
      <c r="E20" s="250"/>
      <c r="F20" s="63" t="s">
        <v>5</v>
      </c>
      <c r="G20" s="245">
        <f>'Quarterly Report Data'!H36</f>
        <v>0</v>
      </c>
      <c r="H20" s="246"/>
      <c r="I20" s="33" t="str">
        <f>IF('Quarterly Report Data'!D36="","",'Quarterly Report Data'!D36)</f>
        <v/>
      </c>
      <c r="J20" s="33" t="str">
        <f>IF('Quarterly Report Data'!E36="","",'Quarterly Report Data'!E36)</f>
        <v/>
      </c>
      <c r="K20" s="21">
        <f t="shared" ca="1" si="0"/>
        <v>0</v>
      </c>
      <c r="L20" s="234" t="str">
        <f>IF('Quarterly Report Data'!F36="","",'Quarterly Report Data'!F36)</f>
        <v/>
      </c>
      <c r="M20" s="235"/>
      <c r="N20" s="234" t="str">
        <f>IF('Quarterly Report Data'!G36="","",'Quarterly Report Data'!G36)</f>
        <v/>
      </c>
      <c r="O20" s="235"/>
      <c r="P20" s="64"/>
      <c r="Q20" s="20">
        <f ca="1">IF(F20&lt;&gt;"On Schedule",G20*K20,SUM('Quarterly Report Data'!I36:OFFSET('Quarterly Report Data'!H36,0,'Cost and Schedule Status'!$T$4)))</f>
        <v>0</v>
      </c>
      <c r="R20" s="19" t="e">
        <f t="shared" ca="1" si="1"/>
        <v>#DIV/0!</v>
      </c>
      <c r="U20" s="5"/>
      <c r="V20" s="5"/>
      <c r="W20" s="5"/>
    </row>
    <row r="21" spans="1:23" ht="35.25" customHeight="1" x14ac:dyDescent="0.2">
      <c r="A21" s="248">
        <f>'Quarterly Report Data'!C37</f>
        <v>0</v>
      </c>
      <c r="B21" s="249"/>
      <c r="C21" s="249"/>
      <c r="D21" s="249"/>
      <c r="E21" s="250"/>
      <c r="F21" s="63" t="s">
        <v>5</v>
      </c>
      <c r="G21" s="245">
        <f>'Quarterly Report Data'!H37</f>
        <v>0</v>
      </c>
      <c r="H21" s="246"/>
      <c r="I21" s="33" t="str">
        <f>IF('Quarterly Report Data'!D37="","",'Quarterly Report Data'!D37)</f>
        <v/>
      </c>
      <c r="J21" s="33" t="str">
        <f>IF('Quarterly Report Data'!E37="","",'Quarterly Report Data'!E37)</f>
        <v/>
      </c>
      <c r="K21" s="21">
        <f t="shared" ca="1" si="0"/>
        <v>0</v>
      </c>
      <c r="L21" s="234" t="str">
        <f>IF('Quarterly Report Data'!F37="","",'Quarterly Report Data'!F37)</f>
        <v/>
      </c>
      <c r="M21" s="235"/>
      <c r="N21" s="234" t="str">
        <f>IF('Quarterly Report Data'!G37="","",'Quarterly Report Data'!G37)</f>
        <v/>
      </c>
      <c r="O21" s="235"/>
      <c r="P21" s="64"/>
      <c r="Q21" s="20">
        <f ca="1">IF(F21&lt;&gt;"On Schedule",G21*K21,SUM('Quarterly Report Data'!I37:OFFSET('Quarterly Report Data'!H37,0,'Cost and Schedule Status'!$T$4)))</f>
        <v>0</v>
      </c>
      <c r="R21" s="19" t="e">
        <f t="shared" ca="1" si="1"/>
        <v>#DIV/0!</v>
      </c>
      <c r="U21" s="5"/>
    </row>
    <row r="22" spans="1:23" ht="35.25" customHeight="1" x14ac:dyDescent="0.2">
      <c r="A22" s="248">
        <f>'Quarterly Report Data'!C38</f>
        <v>0</v>
      </c>
      <c r="B22" s="249"/>
      <c r="C22" s="249"/>
      <c r="D22" s="249"/>
      <c r="E22" s="250"/>
      <c r="F22" s="63" t="s">
        <v>5</v>
      </c>
      <c r="G22" s="245">
        <f>'Quarterly Report Data'!H38</f>
        <v>0</v>
      </c>
      <c r="H22" s="246"/>
      <c r="I22" s="33" t="str">
        <f>IF('Quarterly Report Data'!D38="","",'Quarterly Report Data'!D38)</f>
        <v/>
      </c>
      <c r="J22" s="33" t="str">
        <f>IF('Quarterly Report Data'!E38="","",'Quarterly Report Data'!E38)</f>
        <v/>
      </c>
      <c r="K22" s="21">
        <f t="shared" ca="1" si="0"/>
        <v>0</v>
      </c>
      <c r="L22" s="234" t="str">
        <f>IF('Quarterly Report Data'!F38="","",'Quarterly Report Data'!F38)</f>
        <v/>
      </c>
      <c r="M22" s="235"/>
      <c r="N22" s="234" t="str">
        <f>IF('Quarterly Report Data'!G38="","",'Quarterly Report Data'!G38)</f>
        <v/>
      </c>
      <c r="O22" s="235"/>
      <c r="P22" s="64"/>
      <c r="Q22" s="20">
        <f ca="1">IF(F22&lt;&gt;"On Schedule",G22*K22,SUM('Quarterly Report Data'!I38:OFFSET('Quarterly Report Data'!H38,0,'Cost and Schedule Status'!$T$4)))</f>
        <v>0</v>
      </c>
      <c r="R22" s="19" t="e">
        <f t="shared" ca="1" si="1"/>
        <v>#DIV/0!</v>
      </c>
      <c r="U22" s="5"/>
    </row>
    <row r="23" spans="1:23" ht="35.25" customHeight="1" x14ac:dyDescent="0.2">
      <c r="A23" s="248">
        <f>'Quarterly Report Data'!C39</f>
        <v>0</v>
      </c>
      <c r="B23" s="249"/>
      <c r="C23" s="249"/>
      <c r="D23" s="249"/>
      <c r="E23" s="250"/>
      <c r="F23" s="63" t="s">
        <v>5</v>
      </c>
      <c r="G23" s="245">
        <f>'Quarterly Report Data'!H39</f>
        <v>0</v>
      </c>
      <c r="H23" s="246"/>
      <c r="I23" s="33" t="str">
        <f>IF('Quarterly Report Data'!D39="","",'Quarterly Report Data'!D39)</f>
        <v/>
      </c>
      <c r="J23" s="33" t="str">
        <f>IF('Quarterly Report Data'!E39="","",'Quarterly Report Data'!E39)</f>
        <v/>
      </c>
      <c r="K23" s="21">
        <f t="shared" ca="1" si="0"/>
        <v>0</v>
      </c>
      <c r="L23" s="234" t="str">
        <f>IF('Quarterly Report Data'!F39="","",'Quarterly Report Data'!F39)</f>
        <v/>
      </c>
      <c r="M23" s="235"/>
      <c r="N23" s="234" t="str">
        <f>IF('Quarterly Report Data'!G39="","",'Quarterly Report Data'!G39)</f>
        <v/>
      </c>
      <c r="O23" s="235"/>
      <c r="P23" s="64"/>
      <c r="Q23" s="20">
        <f ca="1">IF(F23&lt;&gt;"On Schedule",G23*K23,SUM('Quarterly Report Data'!I39:OFFSET('Quarterly Report Data'!H39,0,'Cost and Schedule Status'!$T$4)))</f>
        <v>0</v>
      </c>
      <c r="R23" s="19" t="e">
        <f t="shared" ca="1" si="1"/>
        <v>#DIV/0!</v>
      </c>
    </row>
    <row r="24" spans="1:23" ht="35.25" customHeight="1" x14ac:dyDescent="0.2">
      <c r="A24" s="248">
        <f>'Quarterly Report Data'!C40</f>
        <v>0</v>
      </c>
      <c r="B24" s="249"/>
      <c r="C24" s="249"/>
      <c r="D24" s="249"/>
      <c r="E24" s="250"/>
      <c r="F24" s="63" t="s">
        <v>5</v>
      </c>
      <c r="G24" s="245">
        <f>'Quarterly Report Data'!H40</f>
        <v>0</v>
      </c>
      <c r="H24" s="246"/>
      <c r="I24" s="33" t="str">
        <f>IF('Quarterly Report Data'!D40="","",'Quarterly Report Data'!D40)</f>
        <v/>
      </c>
      <c r="J24" s="33" t="str">
        <f>IF('Quarterly Report Data'!E40="","",'Quarterly Report Data'!E40)</f>
        <v/>
      </c>
      <c r="K24" s="21">
        <f t="shared" ca="1" si="0"/>
        <v>0</v>
      </c>
      <c r="L24" s="234" t="str">
        <f>IF('Quarterly Report Data'!F40="","",'Quarterly Report Data'!F40)</f>
        <v/>
      </c>
      <c r="M24" s="235"/>
      <c r="N24" s="234" t="str">
        <f>IF('Quarterly Report Data'!G40="","",'Quarterly Report Data'!G40)</f>
        <v/>
      </c>
      <c r="O24" s="235"/>
      <c r="P24" s="64"/>
      <c r="Q24" s="20">
        <f ca="1">IF(F24&lt;&gt;"On Schedule",G24*K24,SUM('Quarterly Report Data'!I40:OFFSET('Quarterly Report Data'!H40,0,'Cost and Schedule Status'!$T$4)))</f>
        <v>0</v>
      </c>
      <c r="R24" s="19" t="e">
        <f t="shared" ca="1" si="1"/>
        <v>#DIV/0!</v>
      </c>
    </row>
    <row r="25" spans="1:23" ht="35.25" customHeight="1" x14ac:dyDescent="0.2">
      <c r="A25" s="248">
        <f>'Quarterly Report Data'!C41</f>
        <v>0</v>
      </c>
      <c r="B25" s="249"/>
      <c r="C25" s="249"/>
      <c r="D25" s="249"/>
      <c r="E25" s="250"/>
      <c r="F25" s="63" t="s">
        <v>5</v>
      </c>
      <c r="G25" s="245">
        <f>'Quarterly Report Data'!H41</f>
        <v>0</v>
      </c>
      <c r="H25" s="246"/>
      <c r="I25" s="33" t="str">
        <f>IF('Quarterly Report Data'!D41="","",'Quarterly Report Data'!D41)</f>
        <v/>
      </c>
      <c r="J25" s="33" t="str">
        <f>IF('Quarterly Report Data'!E41="","",'Quarterly Report Data'!E41)</f>
        <v/>
      </c>
      <c r="K25" s="21">
        <f t="shared" ca="1" si="0"/>
        <v>0</v>
      </c>
      <c r="L25" s="234" t="str">
        <f>IF('Quarterly Report Data'!F41="","",'Quarterly Report Data'!F41)</f>
        <v/>
      </c>
      <c r="M25" s="235"/>
      <c r="N25" s="234" t="str">
        <f>IF('Quarterly Report Data'!G41="","",'Quarterly Report Data'!G41)</f>
        <v/>
      </c>
      <c r="O25" s="235"/>
      <c r="P25" s="64"/>
      <c r="Q25" s="20">
        <f ca="1">IF(F25&lt;&gt;"On Schedule",G25*K25,SUM('Quarterly Report Data'!I41:OFFSET('Quarterly Report Data'!H41,0,'Cost and Schedule Status'!$T$4)))</f>
        <v>0</v>
      </c>
      <c r="R25" s="19" t="e">
        <f t="shared" ca="1" si="1"/>
        <v>#DIV/0!</v>
      </c>
    </row>
    <row r="26" spans="1:23" ht="35.25" customHeight="1" x14ac:dyDescent="0.2">
      <c r="A26" s="248">
        <f>'Quarterly Report Data'!C42</f>
        <v>0</v>
      </c>
      <c r="B26" s="249"/>
      <c r="C26" s="249"/>
      <c r="D26" s="249"/>
      <c r="E26" s="250"/>
      <c r="F26" s="63" t="s">
        <v>5</v>
      </c>
      <c r="G26" s="245">
        <f>'Quarterly Report Data'!H42</f>
        <v>0</v>
      </c>
      <c r="H26" s="246"/>
      <c r="I26" s="33" t="str">
        <f>IF('Quarterly Report Data'!D42="","",'Quarterly Report Data'!D42)</f>
        <v/>
      </c>
      <c r="J26" s="33" t="str">
        <f>IF('Quarterly Report Data'!E42="","",'Quarterly Report Data'!E42)</f>
        <v/>
      </c>
      <c r="K26" s="21">
        <f t="shared" ca="1" si="0"/>
        <v>0</v>
      </c>
      <c r="L26" s="234" t="str">
        <f>IF('Quarterly Report Data'!F42="","",'Quarterly Report Data'!F42)</f>
        <v/>
      </c>
      <c r="M26" s="235"/>
      <c r="N26" s="234" t="str">
        <f>IF('Quarterly Report Data'!G42="","",'Quarterly Report Data'!G42)</f>
        <v/>
      </c>
      <c r="O26" s="235"/>
      <c r="P26" s="64"/>
      <c r="Q26" s="20">
        <f ca="1">IF(F26&lt;&gt;"On Schedule",G26*K26,SUM('Quarterly Report Data'!I42:OFFSET('Quarterly Report Data'!H42,0,'Cost and Schedule Status'!$T$4)))</f>
        <v>0</v>
      </c>
      <c r="R26" s="19" t="e">
        <f t="shared" ca="1" si="1"/>
        <v>#DIV/0!</v>
      </c>
    </row>
    <row r="27" spans="1:23" ht="35.25" customHeight="1" x14ac:dyDescent="0.2">
      <c r="A27" s="248">
        <f>'Quarterly Report Data'!C43</f>
        <v>0</v>
      </c>
      <c r="B27" s="249"/>
      <c r="C27" s="249"/>
      <c r="D27" s="249"/>
      <c r="E27" s="250"/>
      <c r="F27" s="63" t="s">
        <v>5</v>
      </c>
      <c r="G27" s="245">
        <f>'Quarterly Report Data'!H43</f>
        <v>0</v>
      </c>
      <c r="H27" s="246"/>
      <c r="I27" s="33" t="str">
        <f>IF('Quarterly Report Data'!D43="","",'Quarterly Report Data'!D43)</f>
        <v/>
      </c>
      <c r="J27" s="33" t="str">
        <f>IF('Quarterly Report Data'!E43="","",'Quarterly Report Data'!E43)</f>
        <v/>
      </c>
      <c r="K27" s="21">
        <f t="shared" ca="1" si="0"/>
        <v>0</v>
      </c>
      <c r="L27" s="234" t="str">
        <f>IF('Quarterly Report Data'!F43="","",'Quarterly Report Data'!F43)</f>
        <v/>
      </c>
      <c r="M27" s="235"/>
      <c r="N27" s="234" t="str">
        <f>IF('Quarterly Report Data'!G43="","",'Quarterly Report Data'!G43)</f>
        <v/>
      </c>
      <c r="O27" s="235"/>
      <c r="P27" s="64"/>
      <c r="Q27" s="20">
        <f ca="1">IF(F27&lt;&gt;"On Schedule",G27*K27,SUM('Quarterly Report Data'!I43:OFFSET('Quarterly Report Data'!H43,0,'Cost and Schedule Status'!$T$4)))</f>
        <v>0</v>
      </c>
      <c r="R27" s="19" t="e">
        <f t="shared" ca="1" si="1"/>
        <v>#DIV/0!</v>
      </c>
    </row>
    <row r="28" spans="1:23" ht="34.5" customHeight="1" x14ac:dyDescent="0.2">
      <c r="A28" s="248">
        <f>'Quarterly Report Data'!C44</f>
        <v>0</v>
      </c>
      <c r="B28" s="249"/>
      <c r="C28" s="249"/>
      <c r="D28" s="249"/>
      <c r="E28" s="250"/>
      <c r="F28" s="63" t="s">
        <v>5</v>
      </c>
      <c r="G28" s="245">
        <f>'Quarterly Report Data'!H44</f>
        <v>0</v>
      </c>
      <c r="H28" s="246"/>
      <c r="I28" s="33" t="str">
        <f>IF('Quarterly Report Data'!D44="","",'Quarterly Report Data'!D44)</f>
        <v/>
      </c>
      <c r="J28" s="33" t="str">
        <f>IF('Quarterly Report Data'!E44="","",'Quarterly Report Data'!E44)</f>
        <v/>
      </c>
      <c r="K28" s="21">
        <f t="shared" ca="1" si="0"/>
        <v>0</v>
      </c>
      <c r="L28" s="234" t="str">
        <f>IF('Quarterly Report Data'!F44="","",'Quarterly Report Data'!F44)</f>
        <v/>
      </c>
      <c r="M28" s="235"/>
      <c r="N28" s="234" t="str">
        <f>IF('Quarterly Report Data'!G44="","",'Quarterly Report Data'!G44)</f>
        <v/>
      </c>
      <c r="O28" s="235"/>
      <c r="P28" s="64"/>
      <c r="Q28" s="20">
        <f ca="1">IF(F28&lt;&gt;"On Schedule",G28*K28,SUM('Quarterly Report Data'!I44:OFFSET('Quarterly Report Data'!H44,0,'Cost and Schedule Status'!$T$4)))</f>
        <v>0</v>
      </c>
      <c r="R28" s="19" t="e">
        <f t="shared" ca="1" si="1"/>
        <v>#DIV/0!</v>
      </c>
    </row>
    <row r="29" spans="1:23" ht="35.25" customHeight="1" x14ac:dyDescent="0.2">
      <c r="A29" s="248">
        <f>'Quarterly Report Data'!C45</f>
        <v>0</v>
      </c>
      <c r="B29" s="249"/>
      <c r="C29" s="249"/>
      <c r="D29" s="249"/>
      <c r="E29" s="250"/>
      <c r="F29" s="63" t="s">
        <v>5</v>
      </c>
      <c r="G29" s="245">
        <f>'Quarterly Report Data'!H45</f>
        <v>0</v>
      </c>
      <c r="H29" s="246"/>
      <c r="I29" s="33" t="str">
        <f>IF('Quarterly Report Data'!D45="","",'Quarterly Report Data'!D45)</f>
        <v/>
      </c>
      <c r="J29" s="33" t="str">
        <f>IF('Quarterly Report Data'!E45="","",'Quarterly Report Data'!E45)</f>
        <v/>
      </c>
      <c r="K29" s="21">
        <f t="shared" ca="1" si="0"/>
        <v>0</v>
      </c>
      <c r="L29" s="234" t="str">
        <f>IF('Quarterly Report Data'!F45="","",'Quarterly Report Data'!F45)</f>
        <v/>
      </c>
      <c r="M29" s="235"/>
      <c r="N29" s="234" t="str">
        <f>IF('Quarterly Report Data'!G45="","",'Quarterly Report Data'!G45)</f>
        <v/>
      </c>
      <c r="O29" s="235"/>
      <c r="P29" s="64"/>
      <c r="Q29" s="20">
        <f ca="1">IF(F29&lt;&gt;"On Schedule",G29*K29,SUM('Quarterly Report Data'!I45:OFFSET('Quarterly Report Data'!H45,0,'Cost and Schedule Status'!$T$4)))</f>
        <v>0</v>
      </c>
      <c r="R29" s="19" t="e">
        <f t="shared" ref="R29:R50" ca="1" si="2">IF(F29="Complete",1,IF(F29="Completed Late",1,Q29/G29))</f>
        <v>#DIV/0!</v>
      </c>
    </row>
    <row r="30" spans="1:23" ht="35.25" customHeight="1" x14ac:dyDescent="0.2">
      <c r="A30" s="248">
        <f>'Quarterly Report Data'!C46</f>
        <v>0</v>
      </c>
      <c r="B30" s="249"/>
      <c r="C30" s="249"/>
      <c r="D30" s="249"/>
      <c r="E30" s="250"/>
      <c r="F30" s="63" t="s">
        <v>5</v>
      </c>
      <c r="G30" s="245">
        <f>'Quarterly Report Data'!H46</f>
        <v>0</v>
      </c>
      <c r="H30" s="246"/>
      <c r="I30" s="33" t="str">
        <f>IF('Quarterly Report Data'!D46="","",'Quarterly Report Data'!D46)</f>
        <v/>
      </c>
      <c r="J30" s="33" t="str">
        <f>IF('Quarterly Report Data'!E46="","",'Quarterly Report Data'!E46)</f>
        <v/>
      </c>
      <c r="K30" s="21">
        <f t="shared" ca="1" si="0"/>
        <v>0</v>
      </c>
      <c r="L30" s="234" t="str">
        <f>IF('Quarterly Report Data'!F46="","",'Quarterly Report Data'!F46)</f>
        <v/>
      </c>
      <c r="M30" s="235"/>
      <c r="N30" s="234" t="str">
        <f>IF('Quarterly Report Data'!G46="","",'Quarterly Report Data'!G46)</f>
        <v/>
      </c>
      <c r="O30" s="235"/>
      <c r="P30" s="64"/>
      <c r="Q30" s="20">
        <f ca="1">IF(F30&lt;&gt;"On Schedule",G30*K30,SUM('Quarterly Report Data'!I46:OFFSET('Quarterly Report Data'!H46,0,'Cost and Schedule Status'!$T$4)))</f>
        <v>0</v>
      </c>
      <c r="R30" s="19" t="e">
        <f t="shared" ca="1" si="2"/>
        <v>#DIV/0!</v>
      </c>
    </row>
    <row r="31" spans="1:23" ht="34.5" customHeight="1" x14ac:dyDescent="0.2">
      <c r="A31" s="248">
        <f>'Quarterly Report Data'!C47</f>
        <v>0</v>
      </c>
      <c r="B31" s="249"/>
      <c r="C31" s="249"/>
      <c r="D31" s="249"/>
      <c r="E31" s="250"/>
      <c r="F31" s="63" t="s">
        <v>5</v>
      </c>
      <c r="G31" s="245">
        <f>'Quarterly Report Data'!H47</f>
        <v>0</v>
      </c>
      <c r="H31" s="246"/>
      <c r="I31" s="33" t="str">
        <f>IF('Quarterly Report Data'!D47="","",'Quarterly Report Data'!D47)</f>
        <v/>
      </c>
      <c r="J31" s="33" t="str">
        <f>IF('Quarterly Report Data'!E47="","",'Quarterly Report Data'!E47)</f>
        <v/>
      </c>
      <c r="K31" s="21">
        <f t="shared" ca="1" si="0"/>
        <v>0</v>
      </c>
      <c r="L31" s="234" t="str">
        <f>IF('Quarterly Report Data'!F47="","",'Quarterly Report Data'!F47)</f>
        <v/>
      </c>
      <c r="M31" s="235"/>
      <c r="N31" s="234" t="str">
        <f>IF('Quarterly Report Data'!G47="","",'Quarterly Report Data'!G47)</f>
        <v/>
      </c>
      <c r="O31" s="235"/>
      <c r="P31" s="64"/>
      <c r="Q31" s="20">
        <f ca="1">IF(F31&lt;&gt;"On Schedule",G31*K31,SUM('Quarterly Report Data'!I47:OFFSET('Quarterly Report Data'!H47,0,'Cost and Schedule Status'!$T$4)))</f>
        <v>0</v>
      </c>
      <c r="R31" s="19" t="e">
        <f t="shared" ca="1" si="2"/>
        <v>#DIV/0!</v>
      </c>
    </row>
    <row r="32" spans="1:23" ht="35.25" customHeight="1" x14ac:dyDescent="0.2">
      <c r="A32" s="248">
        <f>'Quarterly Report Data'!C48</f>
        <v>0</v>
      </c>
      <c r="B32" s="249"/>
      <c r="C32" s="249"/>
      <c r="D32" s="249"/>
      <c r="E32" s="250"/>
      <c r="F32" s="63" t="s">
        <v>5</v>
      </c>
      <c r="G32" s="245">
        <f>'Quarterly Report Data'!H48</f>
        <v>0</v>
      </c>
      <c r="H32" s="246"/>
      <c r="I32" s="33" t="str">
        <f>IF('Quarterly Report Data'!D48="","",'Quarterly Report Data'!D48)</f>
        <v/>
      </c>
      <c r="J32" s="33" t="str">
        <f>IF('Quarterly Report Data'!E48="","",'Quarterly Report Data'!E48)</f>
        <v/>
      </c>
      <c r="K32" s="21">
        <f t="shared" ca="1" si="0"/>
        <v>0</v>
      </c>
      <c r="L32" s="234" t="str">
        <f>IF('Quarterly Report Data'!F48="","",'Quarterly Report Data'!F48)</f>
        <v/>
      </c>
      <c r="M32" s="235"/>
      <c r="N32" s="234" t="str">
        <f>IF('Quarterly Report Data'!G48="","",'Quarterly Report Data'!G48)</f>
        <v/>
      </c>
      <c r="O32" s="235"/>
      <c r="P32" s="64"/>
      <c r="Q32" s="20">
        <f ca="1">IF(F32&lt;&gt;"On Schedule",G32*K32,SUM('Quarterly Report Data'!I48:OFFSET('Quarterly Report Data'!H48,0,'Cost and Schedule Status'!$T$4)))</f>
        <v>0</v>
      </c>
      <c r="R32" s="19" t="e">
        <f t="shared" ca="1" si="2"/>
        <v>#DIV/0!</v>
      </c>
    </row>
    <row r="33" spans="1:23" ht="35.25" customHeight="1" x14ac:dyDescent="0.2">
      <c r="A33" s="248">
        <f>'Quarterly Report Data'!C49</f>
        <v>0</v>
      </c>
      <c r="B33" s="249"/>
      <c r="C33" s="249"/>
      <c r="D33" s="249"/>
      <c r="E33" s="250"/>
      <c r="F33" s="63" t="s">
        <v>5</v>
      </c>
      <c r="G33" s="245">
        <f>'Quarterly Report Data'!H49</f>
        <v>0</v>
      </c>
      <c r="H33" s="246"/>
      <c r="I33" s="33" t="str">
        <f>IF('Quarterly Report Data'!D49="","",'Quarterly Report Data'!D49)</f>
        <v/>
      </c>
      <c r="J33" s="33" t="str">
        <f>IF('Quarterly Report Data'!E49="","",'Quarterly Report Data'!E49)</f>
        <v/>
      </c>
      <c r="K33" s="21">
        <f t="shared" ca="1" si="0"/>
        <v>0</v>
      </c>
      <c r="L33" s="234" t="str">
        <f>IF('Quarterly Report Data'!F49="","",'Quarterly Report Data'!F49)</f>
        <v/>
      </c>
      <c r="M33" s="235"/>
      <c r="N33" s="234" t="str">
        <f>IF('Quarterly Report Data'!G49="","",'Quarterly Report Data'!G49)</f>
        <v/>
      </c>
      <c r="O33" s="235"/>
      <c r="P33" s="64"/>
      <c r="Q33" s="20">
        <f ca="1">IF(F33&lt;&gt;"On Schedule",G33*K33,SUM('Quarterly Report Data'!I49:OFFSET('Quarterly Report Data'!H49,0,'Cost and Schedule Status'!$T$4)))</f>
        <v>0</v>
      </c>
      <c r="R33" s="19" t="e">
        <f t="shared" ca="1" si="2"/>
        <v>#DIV/0!</v>
      </c>
    </row>
    <row r="34" spans="1:23" ht="35.25" customHeight="1" x14ac:dyDescent="0.2">
      <c r="A34" s="248">
        <f>'Quarterly Report Data'!C50</f>
        <v>0</v>
      </c>
      <c r="B34" s="249"/>
      <c r="C34" s="249"/>
      <c r="D34" s="249"/>
      <c r="E34" s="250"/>
      <c r="F34" s="63" t="s">
        <v>5</v>
      </c>
      <c r="G34" s="245">
        <f>'Quarterly Report Data'!H50</f>
        <v>0</v>
      </c>
      <c r="H34" s="246"/>
      <c r="I34" s="33" t="str">
        <f>IF('Quarterly Report Data'!D50="","",'Quarterly Report Data'!D50)</f>
        <v/>
      </c>
      <c r="J34" s="33" t="str">
        <f>IF('Quarterly Report Data'!E50="","",'Quarterly Report Data'!E50)</f>
        <v/>
      </c>
      <c r="K34" s="21">
        <f t="shared" ca="1" si="0"/>
        <v>0</v>
      </c>
      <c r="L34" s="234" t="str">
        <f>IF('Quarterly Report Data'!F50="","",'Quarterly Report Data'!F50)</f>
        <v/>
      </c>
      <c r="M34" s="235"/>
      <c r="N34" s="234" t="str">
        <f>IF('Quarterly Report Data'!G50="","",'Quarterly Report Data'!G50)</f>
        <v/>
      </c>
      <c r="O34" s="235"/>
      <c r="P34" s="64"/>
      <c r="Q34" s="20">
        <f ca="1">IF(F34&lt;&gt;"On Schedule",G34*K34,SUM('Quarterly Report Data'!I50:OFFSET('Quarterly Report Data'!H50,0,'Cost and Schedule Status'!$T$4)))</f>
        <v>0</v>
      </c>
      <c r="R34" s="19" t="e">
        <f t="shared" ca="1" si="2"/>
        <v>#DIV/0!</v>
      </c>
      <c r="U34" s="5"/>
      <c r="V34" s="6"/>
    </row>
    <row r="35" spans="1:23" ht="35.25" customHeight="1" x14ac:dyDescent="0.2">
      <c r="A35" s="248">
        <f>'Quarterly Report Data'!C51</f>
        <v>0</v>
      </c>
      <c r="B35" s="249"/>
      <c r="C35" s="249"/>
      <c r="D35" s="249"/>
      <c r="E35" s="250"/>
      <c r="F35" s="63" t="s">
        <v>5</v>
      </c>
      <c r="G35" s="245">
        <f>'Quarterly Report Data'!H51</f>
        <v>0</v>
      </c>
      <c r="H35" s="246"/>
      <c r="I35" s="33" t="str">
        <f>IF('Quarterly Report Data'!D51="","",'Quarterly Report Data'!D51)</f>
        <v/>
      </c>
      <c r="J35" s="33" t="str">
        <f>IF('Quarterly Report Data'!E51="","",'Quarterly Report Data'!E51)</f>
        <v/>
      </c>
      <c r="K35" s="21">
        <f t="shared" ca="1" si="0"/>
        <v>0</v>
      </c>
      <c r="L35" s="234" t="str">
        <f>IF('Quarterly Report Data'!F51="","",'Quarterly Report Data'!F51)</f>
        <v/>
      </c>
      <c r="M35" s="235"/>
      <c r="N35" s="234" t="str">
        <f>IF('Quarterly Report Data'!G51="","",'Quarterly Report Data'!G51)</f>
        <v/>
      </c>
      <c r="O35" s="235"/>
      <c r="P35" s="64"/>
      <c r="Q35" s="20">
        <f ca="1">IF(F35&lt;&gt;"On Schedule",G35*K35,SUM('Quarterly Report Data'!I51:OFFSET('Quarterly Report Data'!H51,0,'Cost and Schedule Status'!$T$4)))</f>
        <v>0</v>
      </c>
      <c r="R35" s="19" t="e">
        <f t="shared" ca="1" si="2"/>
        <v>#DIV/0!</v>
      </c>
      <c r="U35" s="5"/>
      <c r="V35" s="6"/>
    </row>
    <row r="36" spans="1:23" ht="35.25" customHeight="1" x14ac:dyDescent="0.2">
      <c r="A36" s="248">
        <f>'Quarterly Report Data'!C52</f>
        <v>0</v>
      </c>
      <c r="B36" s="249"/>
      <c r="C36" s="249"/>
      <c r="D36" s="249"/>
      <c r="E36" s="250"/>
      <c r="F36" s="63" t="s">
        <v>5</v>
      </c>
      <c r="G36" s="245">
        <f>'Quarterly Report Data'!H52</f>
        <v>0</v>
      </c>
      <c r="H36" s="246"/>
      <c r="I36" s="33" t="str">
        <f>IF('Quarterly Report Data'!D52="","",'Quarterly Report Data'!D52)</f>
        <v/>
      </c>
      <c r="J36" s="33" t="str">
        <f>IF('Quarterly Report Data'!E52="","",'Quarterly Report Data'!E52)</f>
        <v/>
      </c>
      <c r="K36" s="21">
        <f t="shared" ca="1" si="0"/>
        <v>0</v>
      </c>
      <c r="L36" s="234" t="str">
        <f>IF('Quarterly Report Data'!F52="","",'Quarterly Report Data'!F52)</f>
        <v/>
      </c>
      <c r="M36" s="235"/>
      <c r="N36" s="234" t="str">
        <f>IF('Quarterly Report Data'!G52="","",'Quarterly Report Data'!G52)</f>
        <v/>
      </c>
      <c r="O36" s="235"/>
      <c r="P36" s="64"/>
      <c r="Q36" s="20">
        <f ca="1">IF(F36&lt;&gt;"On Schedule",G36*K36,SUM('Quarterly Report Data'!I52:OFFSET('Quarterly Report Data'!H52,0,'Cost and Schedule Status'!$T$4)))</f>
        <v>0</v>
      </c>
      <c r="R36" s="19" t="e">
        <f t="shared" ca="1" si="2"/>
        <v>#DIV/0!</v>
      </c>
      <c r="U36" s="5"/>
    </row>
    <row r="37" spans="1:23" ht="35.25" customHeight="1" x14ac:dyDescent="0.2">
      <c r="A37" s="248">
        <f>'Quarterly Report Data'!C53</f>
        <v>0</v>
      </c>
      <c r="B37" s="249"/>
      <c r="C37" s="249"/>
      <c r="D37" s="249"/>
      <c r="E37" s="250"/>
      <c r="F37" s="63" t="s">
        <v>5</v>
      </c>
      <c r="G37" s="245">
        <f>'Quarterly Report Data'!H53</f>
        <v>0</v>
      </c>
      <c r="H37" s="246"/>
      <c r="I37" s="33" t="str">
        <f>IF('Quarterly Report Data'!D53="","",'Quarterly Report Data'!D53)</f>
        <v/>
      </c>
      <c r="J37" s="33" t="str">
        <f>IF('Quarterly Report Data'!E53="","",'Quarterly Report Data'!E53)</f>
        <v/>
      </c>
      <c r="K37" s="21">
        <f t="shared" ca="1" si="0"/>
        <v>0</v>
      </c>
      <c r="L37" s="234" t="str">
        <f>IF('Quarterly Report Data'!F53="","",'Quarterly Report Data'!F53)</f>
        <v/>
      </c>
      <c r="M37" s="235"/>
      <c r="N37" s="234" t="str">
        <f>IF('Quarterly Report Data'!G53="","",'Quarterly Report Data'!G53)</f>
        <v/>
      </c>
      <c r="O37" s="235"/>
      <c r="P37" s="64"/>
      <c r="Q37" s="20">
        <f ca="1">IF(F37&lt;&gt;"On Schedule",G37*K37,SUM('Quarterly Report Data'!I53:OFFSET('Quarterly Report Data'!H53,0,'Cost and Schedule Status'!$T$4)))</f>
        <v>0</v>
      </c>
      <c r="R37" s="19" t="e">
        <f t="shared" ca="1" si="2"/>
        <v>#DIV/0!</v>
      </c>
      <c r="U37" s="5"/>
    </row>
    <row r="38" spans="1:23" ht="35.25" customHeight="1" x14ac:dyDescent="0.2">
      <c r="A38" s="248">
        <f>'Quarterly Report Data'!C54</f>
        <v>0</v>
      </c>
      <c r="B38" s="249"/>
      <c r="C38" s="249"/>
      <c r="D38" s="249"/>
      <c r="E38" s="250"/>
      <c r="F38" s="63" t="s">
        <v>5</v>
      </c>
      <c r="G38" s="245">
        <f>'Quarterly Report Data'!H54</f>
        <v>0</v>
      </c>
      <c r="H38" s="246"/>
      <c r="I38" s="33" t="str">
        <f>IF('Quarterly Report Data'!D54="","",'Quarterly Report Data'!D54)</f>
        <v/>
      </c>
      <c r="J38" s="33" t="str">
        <f>IF('Quarterly Report Data'!E54="","",'Quarterly Report Data'!E54)</f>
        <v/>
      </c>
      <c r="K38" s="21">
        <f t="shared" ca="1" si="0"/>
        <v>0</v>
      </c>
      <c r="L38" s="234" t="str">
        <f>IF('Quarterly Report Data'!F54="","",'Quarterly Report Data'!F54)</f>
        <v/>
      </c>
      <c r="M38" s="235"/>
      <c r="N38" s="234" t="str">
        <f>IF('Quarterly Report Data'!G54="","",'Quarterly Report Data'!G54)</f>
        <v/>
      </c>
      <c r="O38" s="235"/>
      <c r="P38" s="64"/>
      <c r="Q38" s="20">
        <f ca="1">IF(F38&lt;&gt;"On Schedule",G38*K38,SUM('Quarterly Report Data'!I54:OFFSET('Quarterly Report Data'!H54,0,'Cost and Schedule Status'!$T$4)))</f>
        <v>0</v>
      </c>
      <c r="R38" s="19" t="e">
        <f t="shared" ca="1" si="2"/>
        <v>#DIV/0!</v>
      </c>
      <c r="U38" s="5"/>
    </row>
    <row r="39" spans="1:23" ht="35.25" customHeight="1" x14ac:dyDescent="0.2">
      <c r="A39" s="248">
        <f>'Quarterly Report Data'!C55</f>
        <v>0</v>
      </c>
      <c r="B39" s="249"/>
      <c r="C39" s="249"/>
      <c r="D39" s="249"/>
      <c r="E39" s="250"/>
      <c r="F39" s="63" t="s">
        <v>5</v>
      </c>
      <c r="G39" s="245">
        <f>'Quarterly Report Data'!H55</f>
        <v>0</v>
      </c>
      <c r="H39" s="246"/>
      <c r="I39" s="33" t="str">
        <f>IF('Quarterly Report Data'!D55="","",'Quarterly Report Data'!D55)</f>
        <v/>
      </c>
      <c r="J39" s="33" t="str">
        <f>IF('Quarterly Report Data'!E55="","",'Quarterly Report Data'!E55)</f>
        <v/>
      </c>
      <c r="K39" s="21">
        <f t="shared" ca="1" si="0"/>
        <v>0</v>
      </c>
      <c r="L39" s="234" t="str">
        <f>IF('Quarterly Report Data'!F55="","",'Quarterly Report Data'!F55)</f>
        <v/>
      </c>
      <c r="M39" s="235"/>
      <c r="N39" s="234" t="str">
        <f>IF('Quarterly Report Data'!G55="","",'Quarterly Report Data'!G55)</f>
        <v/>
      </c>
      <c r="O39" s="235"/>
      <c r="P39" s="64"/>
      <c r="Q39" s="20">
        <f ca="1">IF(F39&lt;&gt;"On Schedule",G39*K39,SUM('Quarterly Report Data'!I55:OFFSET('Quarterly Report Data'!H55,0,'Cost and Schedule Status'!$T$4)))</f>
        <v>0</v>
      </c>
      <c r="R39" s="19" t="e">
        <f t="shared" ca="1" si="2"/>
        <v>#DIV/0!</v>
      </c>
      <c r="U39" s="5"/>
      <c r="V39" s="5"/>
      <c r="W39" s="5"/>
    </row>
    <row r="40" spans="1:23" ht="35.25" customHeight="1" x14ac:dyDescent="0.2">
      <c r="A40" s="248">
        <f>'Quarterly Report Data'!C56</f>
        <v>0</v>
      </c>
      <c r="B40" s="249"/>
      <c r="C40" s="249"/>
      <c r="D40" s="249"/>
      <c r="E40" s="250"/>
      <c r="F40" s="63" t="s">
        <v>5</v>
      </c>
      <c r="G40" s="245">
        <f>'Quarterly Report Data'!H56</f>
        <v>0</v>
      </c>
      <c r="H40" s="246"/>
      <c r="I40" s="33" t="str">
        <f>IF('Quarterly Report Data'!D56="","",'Quarterly Report Data'!D56)</f>
        <v/>
      </c>
      <c r="J40" s="33" t="str">
        <f>IF('Quarterly Report Data'!E56="","",'Quarterly Report Data'!E56)</f>
        <v/>
      </c>
      <c r="K40" s="21">
        <f t="shared" ca="1" si="0"/>
        <v>0</v>
      </c>
      <c r="L40" s="234" t="str">
        <f>IF('Quarterly Report Data'!F56="","",'Quarterly Report Data'!F56)</f>
        <v/>
      </c>
      <c r="M40" s="235"/>
      <c r="N40" s="234" t="str">
        <f>IF('Quarterly Report Data'!G56="","",'Quarterly Report Data'!G56)</f>
        <v/>
      </c>
      <c r="O40" s="235"/>
      <c r="P40" s="64"/>
      <c r="Q40" s="20">
        <f ca="1">IF(F40&lt;&gt;"On Schedule",G40*K40,SUM('Quarterly Report Data'!I56:OFFSET('Quarterly Report Data'!H56,0,'Cost and Schedule Status'!$T$4)))</f>
        <v>0</v>
      </c>
      <c r="R40" s="19" t="e">
        <f t="shared" ca="1" si="2"/>
        <v>#DIV/0!</v>
      </c>
      <c r="U40" s="5"/>
    </row>
    <row r="41" spans="1:23" ht="35.25" customHeight="1" x14ac:dyDescent="0.2">
      <c r="A41" s="248">
        <f>'Quarterly Report Data'!C57</f>
        <v>0</v>
      </c>
      <c r="B41" s="249"/>
      <c r="C41" s="249"/>
      <c r="D41" s="249"/>
      <c r="E41" s="250"/>
      <c r="F41" s="63" t="s">
        <v>5</v>
      </c>
      <c r="G41" s="245">
        <f>'Quarterly Report Data'!H57</f>
        <v>0</v>
      </c>
      <c r="H41" s="246"/>
      <c r="I41" s="33" t="str">
        <f>IF('Quarterly Report Data'!D57="","",'Quarterly Report Data'!D57)</f>
        <v/>
      </c>
      <c r="J41" s="33" t="str">
        <f>IF('Quarterly Report Data'!E57="","",'Quarterly Report Data'!E57)</f>
        <v/>
      </c>
      <c r="K41" s="21">
        <f t="shared" ca="1" si="0"/>
        <v>0</v>
      </c>
      <c r="L41" s="234" t="str">
        <f>IF('Quarterly Report Data'!F57="","",'Quarterly Report Data'!F57)</f>
        <v/>
      </c>
      <c r="M41" s="235"/>
      <c r="N41" s="234" t="str">
        <f>IF('Quarterly Report Data'!G57="","",'Quarterly Report Data'!G57)</f>
        <v/>
      </c>
      <c r="O41" s="235"/>
      <c r="P41" s="64"/>
      <c r="Q41" s="20">
        <f ca="1">IF(F41&lt;&gt;"On Schedule",G41*K41,SUM('Quarterly Report Data'!I57:OFFSET('Quarterly Report Data'!H57,0,'Cost and Schedule Status'!$T$4)))</f>
        <v>0</v>
      </c>
      <c r="R41" s="19" t="e">
        <f t="shared" ca="1" si="2"/>
        <v>#DIV/0!</v>
      </c>
      <c r="U41" s="5"/>
    </row>
    <row r="42" spans="1:23" ht="35.25" customHeight="1" x14ac:dyDescent="0.2">
      <c r="A42" s="248">
        <f>'Quarterly Report Data'!C58</f>
        <v>0</v>
      </c>
      <c r="B42" s="249"/>
      <c r="C42" s="249"/>
      <c r="D42" s="249"/>
      <c r="E42" s="250"/>
      <c r="F42" s="63" t="s">
        <v>5</v>
      </c>
      <c r="G42" s="245">
        <f>'Quarterly Report Data'!H58</f>
        <v>0</v>
      </c>
      <c r="H42" s="246"/>
      <c r="I42" s="33" t="str">
        <f>IF('Quarterly Report Data'!D58="","",'Quarterly Report Data'!D58)</f>
        <v/>
      </c>
      <c r="J42" s="33" t="str">
        <f>IF('Quarterly Report Data'!E58="","",'Quarterly Report Data'!E58)</f>
        <v/>
      </c>
      <c r="K42" s="21">
        <f t="shared" ca="1" si="0"/>
        <v>0</v>
      </c>
      <c r="L42" s="234" t="str">
        <f>IF('Quarterly Report Data'!F58="","",'Quarterly Report Data'!F58)</f>
        <v/>
      </c>
      <c r="M42" s="235"/>
      <c r="N42" s="234" t="str">
        <f>IF('Quarterly Report Data'!G58="","",'Quarterly Report Data'!G58)</f>
        <v/>
      </c>
      <c r="O42" s="235"/>
      <c r="P42" s="64"/>
      <c r="Q42" s="20">
        <f ca="1">IF(F42&lt;&gt;"On Schedule",G42*K42,SUM('Quarterly Report Data'!I58:OFFSET('Quarterly Report Data'!H58,0,'Cost and Schedule Status'!$T$4)))</f>
        <v>0</v>
      </c>
      <c r="R42" s="19" t="e">
        <f t="shared" ca="1" si="2"/>
        <v>#DIV/0!</v>
      </c>
    </row>
    <row r="43" spans="1:23" ht="35.25" customHeight="1" x14ac:dyDescent="0.2">
      <c r="A43" s="248">
        <f>'Quarterly Report Data'!C59</f>
        <v>0</v>
      </c>
      <c r="B43" s="249"/>
      <c r="C43" s="249"/>
      <c r="D43" s="249"/>
      <c r="E43" s="250"/>
      <c r="F43" s="63" t="s">
        <v>5</v>
      </c>
      <c r="G43" s="245">
        <f>'Quarterly Report Data'!H59</f>
        <v>0</v>
      </c>
      <c r="H43" s="246"/>
      <c r="I43" s="33" t="str">
        <f>IF('Quarterly Report Data'!D59="","",'Quarterly Report Data'!D59)</f>
        <v/>
      </c>
      <c r="J43" s="33" t="str">
        <f>IF('Quarterly Report Data'!E59="","",'Quarterly Report Data'!E59)</f>
        <v/>
      </c>
      <c r="K43" s="21">
        <f t="shared" ca="1" si="0"/>
        <v>0</v>
      </c>
      <c r="L43" s="234" t="str">
        <f>IF('Quarterly Report Data'!F59="","",'Quarterly Report Data'!F59)</f>
        <v/>
      </c>
      <c r="M43" s="235"/>
      <c r="N43" s="234" t="str">
        <f>IF('Quarterly Report Data'!G59="","",'Quarterly Report Data'!G59)</f>
        <v/>
      </c>
      <c r="O43" s="235"/>
      <c r="P43" s="64"/>
      <c r="Q43" s="20">
        <f ca="1">IF(F43&lt;&gt;"On Schedule",G43*K43,SUM('Quarterly Report Data'!I59:OFFSET('Quarterly Report Data'!H59,0,'Cost and Schedule Status'!$T$4)))</f>
        <v>0</v>
      </c>
      <c r="R43" s="19" t="e">
        <f t="shared" ca="1" si="2"/>
        <v>#DIV/0!</v>
      </c>
    </row>
    <row r="44" spans="1:23" ht="35.25" customHeight="1" x14ac:dyDescent="0.2">
      <c r="A44" s="248">
        <f>'Quarterly Report Data'!C60</f>
        <v>0</v>
      </c>
      <c r="B44" s="249"/>
      <c r="C44" s="249"/>
      <c r="D44" s="249"/>
      <c r="E44" s="250"/>
      <c r="F44" s="63" t="s">
        <v>5</v>
      </c>
      <c r="G44" s="245">
        <f>'Quarterly Report Data'!H60</f>
        <v>0</v>
      </c>
      <c r="H44" s="246"/>
      <c r="I44" s="33" t="str">
        <f>IF('Quarterly Report Data'!D60="","",'Quarterly Report Data'!D60)</f>
        <v/>
      </c>
      <c r="J44" s="33" t="str">
        <f>IF('Quarterly Report Data'!E60="","",'Quarterly Report Data'!E60)</f>
        <v/>
      </c>
      <c r="K44" s="21">
        <f t="shared" ca="1" si="0"/>
        <v>0</v>
      </c>
      <c r="L44" s="234" t="str">
        <f>IF('Quarterly Report Data'!F60="","",'Quarterly Report Data'!F60)</f>
        <v/>
      </c>
      <c r="M44" s="235"/>
      <c r="N44" s="234" t="str">
        <f>IF('Quarterly Report Data'!G60="","",'Quarterly Report Data'!G60)</f>
        <v/>
      </c>
      <c r="O44" s="235"/>
      <c r="P44" s="64"/>
      <c r="Q44" s="20">
        <f ca="1">IF(F44&lt;&gt;"On Schedule",G44*K44,SUM('Quarterly Report Data'!I60:OFFSET('Quarterly Report Data'!H60,0,'Cost and Schedule Status'!$T$4)))</f>
        <v>0</v>
      </c>
      <c r="R44" s="19" t="e">
        <f t="shared" ca="1" si="2"/>
        <v>#DIV/0!</v>
      </c>
    </row>
    <row r="45" spans="1:23" ht="35.25" customHeight="1" x14ac:dyDescent="0.2">
      <c r="A45" s="248">
        <f>'Quarterly Report Data'!C61</f>
        <v>0</v>
      </c>
      <c r="B45" s="249"/>
      <c r="C45" s="249"/>
      <c r="D45" s="249"/>
      <c r="E45" s="250"/>
      <c r="F45" s="63" t="s">
        <v>5</v>
      </c>
      <c r="G45" s="245">
        <f>'Quarterly Report Data'!H61</f>
        <v>0</v>
      </c>
      <c r="H45" s="246"/>
      <c r="I45" s="33" t="str">
        <f>IF('Quarterly Report Data'!D61="","",'Quarterly Report Data'!D61)</f>
        <v/>
      </c>
      <c r="J45" s="33" t="str">
        <f>IF('Quarterly Report Data'!E61="","",'Quarterly Report Data'!E61)</f>
        <v/>
      </c>
      <c r="K45" s="21">
        <f t="shared" ca="1" si="0"/>
        <v>0</v>
      </c>
      <c r="L45" s="234" t="str">
        <f>IF('Quarterly Report Data'!F61="","",'Quarterly Report Data'!F61)</f>
        <v/>
      </c>
      <c r="M45" s="235"/>
      <c r="N45" s="234" t="str">
        <f>IF('Quarterly Report Data'!G61="","",'Quarterly Report Data'!G61)</f>
        <v/>
      </c>
      <c r="O45" s="235"/>
      <c r="P45" s="64"/>
      <c r="Q45" s="20">
        <f ca="1">IF(F45&lt;&gt;"On Schedule",G45*K45,SUM('Quarterly Report Data'!I61:OFFSET('Quarterly Report Data'!H61,0,'Cost and Schedule Status'!$T$4)))</f>
        <v>0</v>
      </c>
      <c r="R45" s="19" t="e">
        <f t="shared" ca="1" si="2"/>
        <v>#DIV/0!</v>
      </c>
    </row>
    <row r="46" spans="1:23" ht="35.25" customHeight="1" x14ac:dyDescent="0.2">
      <c r="A46" s="248">
        <f>'Quarterly Report Data'!C62</f>
        <v>0</v>
      </c>
      <c r="B46" s="249"/>
      <c r="C46" s="249"/>
      <c r="D46" s="249"/>
      <c r="E46" s="250"/>
      <c r="F46" s="63" t="s">
        <v>5</v>
      </c>
      <c r="G46" s="245">
        <f>'Quarterly Report Data'!H62</f>
        <v>0</v>
      </c>
      <c r="H46" s="246"/>
      <c r="I46" s="33" t="str">
        <f>IF('Quarterly Report Data'!D62="","",'Quarterly Report Data'!D62)</f>
        <v/>
      </c>
      <c r="J46" s="33" t="str">
        <f>IF('Quarterly Report Data'!E62="","",'Quarterly Report Data'!E62)</f>
        <v/>
      </c>
      <c r="K46" s="21">
        <f t="shared" ca="1" si="0"/>
        <v>0</v>
      </c>
      <c r="L46" s="234" t="str">
        <f>IF('Quarterly Report Data'!F62="","",'Quarterly Report Data'!F62)</f>
        <v/>
      </c>
      <c r="M46" s="235"/>
      <c r="N46" s="234" t="str">
        <f>IF('Quarterly Report Data'!G62="","",'Quarterly Report Data'!G62)</f>
        <v/>
      </c>
      <c r="O46" s="235"/>
      <c r="P46" s="64"/>
      <c r="Q46" s="20">
        <f ca="1">IF(F46&lt;&gt;"On Schedule",G46*K46,SUM('Quarterly Report Data'!I62:OFFSET('Quarterly Report Data'!H62,0,'Cost and Schedule Status'!$T$4)))</f>
        <v>0</v>
      </c>
      <c r="R46" s="19" t="e">
        <f t="shared" ca="1" si="2"/>
        <v>#DIV/0!</v>
      </c>
    </row>
    <row r="47" spans="1:23" ht="34.5" customHeight="1" x14ac:dyDescent="0.2">
      <c r="A47" s="248">
        <f>'Quarterly Report Data'!C63</f>
        <v>0</v>
      </c>
      <c r="B47" s="249"/>
      <c r="C47" s="249"/>
      <c r="D47" s="249"/>
      <c r="E47" s="250"/>
      <c r="F47" s="63" t="s">
        <v>5</v>
      </c>
      <c r="G47" s="245">
        <f>'Quarterly Report Data'!H63</f>
        <v>0</v>
      </c>
      <c r="H47" s="246"/>
      <c r="I47" s="33" t="str">
        <f>IF('Quarterly Report Data'!D63="","",'Quarterly Report Data'!D63)</f>
        <v/>
      </c>
      <c r="J47" s="33" t="str">
        <f>IF('Quarterly Report Data'!E63="","",'Quarterly Report Data'!E63)</f>
        <v/>
      </c>
      <c r="K47" s="21">
        <f t="shared" ca="1" si="0"/>
        <v>0</v>
      </c>
      <c r="L47" s="234" t="str">
        <f>IF('Quarterly Report Data'!F63="","",'Quarterly Report Data'!F63)</f>
        <v/>
      </c>
      <c r="M47" s="235"/>
      <c r="N47" s="234" t="str">
        <f>IF('Quarterly Report Data'!G63="","",'Quarterly Report Data'!G63)</f>
        <v/>
      </c>
      <c r="O47" s="235"/>
      <c r="P47" s="64"/>
      <c r="Q47" s="20">
        <f ca="1">IF(F47&lt;&gt;"On Schedule",G47*K47,SUM('Quarterly Report Data'!I63:OFFSET('Quarterly Report Data'!H63,0,'Cost and Schedule Status'!$T$4)))</f>
        <v>0</v>
      </c>
      <c r="R47" s="19" t="e">
        <f t="shared" ca="1" si="2"/>
        <v>#DIV/0!</v>
      </c>
    </row>
    <row r="48" spans="1:23" ht="35.25" customHeight="1" x14ac:dyDescent="0.2">
      <c r="A48" s="248">
        <f>'Quarterly Report Data'!C64</f>
        <v>0</v>
      </c>
      <c r="B48" s="249"/>
      <c r="C48" s="249"/>
      <c r="D48" s="249"/>
      <c r="E48" s="250"/>
      <c r="F48" s="63" t="s">
        <v>5</v>
      </c>
      <c r="G48" s="245">
        <f>'Quarterly Report Data'!H64</f>
        <v>0</v>
      </c>
      <c r="H48" s="246"/>
      <c r="I48" s="33" t="str">
        <f>IF('Quarterly Report Data'!D64="","",'Quarterly Report Data'!D64)</f>
        <v/>
      </c>
      <c r="J48" s="33" t="str">
        <f>IF('Quarterly Report Data'!E64="","",'Quarterly Report Data'!E64)</f>
        <v/>
      </c>
      <c r="K48" s="21">
        <f t="shared" ca="1" si="0"/>
        <v>0</v>
      </c>
      <c r="L48" s="234" t="str">
        <f>IF('Quarterly Report Data'!F64="","",'Quarterly Report Data'!F64)</f>
        <v/>
      </c>
      <c r="M48" s="235"/>
      <c r="N48" s="234" t="str">
        <f>IF('Quarterly Report Data'!G64="","",'Quarterly Report Data'!G64)</f>
        <v/>
      </c>
      <c r="O48" s="235"/>
      <c r="P48" s="64"/>
      <c r="Q48" s="20">
        <f ca="1">IF(F48&lt;&gt;"On Schedule",G48*K48,SUM('Quarterly Report Data'!I64:OFFSET('Quarterly Report Data'!H64,0,'Cost and Schedule Status'!$T$4)))</f>
        <v>0</v>
      </c>
      <c r="R48" s="19" t="e">
        <f t="shared" ca="1" si="2"/>
        <v>#DIV/0!</v>
      </c>
    </row>
    <row r="49" spans="1:31" ht="36" customHeight="1" x14ac:dyDescent="0.2">
      <c r="A49" s="248">
        <f>'Quarterly Report Data'!C65</f>
        <v>0</v>
      </c>
      <c r="B49" s="249"/>
      <c r="C49" s="249"/>
      <c r="D49" s="249"/>
      <c r="E49" s="250"/>
      <c r="F49" s="63" t="s">
        <v>5</v>
      </c>
      <c r="G49" s="245">
        <f>'Quarterly Report Data'!H65</f>
        <v>0</v>
      </c>
      <c r="H49" s="246"/>
      <c r="I49" s="33" t="str">
        <f>IF('Quarterly Report Data'!D65="","",'Quarterly Report Data'!D65)</f>
        <v/>
      </c>
      <c r="J49" s="33" t="str">
        <f>IF('Quarterly Report Data'!E65="","",'Quarterly Report Data'!E65)</f>
        <v/>
      </c>
      <c r="K49" s="21">
        <f t="shared" ca="1" si="0"/>
        <v>0</v>
      </c>
      <c r="L49" s="234" t="str">
        <f>IF('Quarterly Report Data'!F65="","",'Quarterly Report Data'!F65)</f>
        <v/>
      </c>
      <c r="M49" s="235"/>
      <c r="N49" s="234" t="str">
        <f>IF('Quarterly Report Data'!G65="","",'Quarterly Report Data'!G65)</f>
        <v/>
      </c>
      <c r="O49" s="235"/>
      <c r="P49" s="64"/>
      <c r="Q49" s="20">
        <f ca="1">IF(F49&lt;&gt;"On Schedule",G49*K49,SUM('Quarterly Report Data'!I65:OFFSET('Quarterly Report Data'!H65,0,'Cost and Schedule Status'!$T$4)))</f>
        <v>0</v>
      </c>
      <c r="R49" s="19" t="e">
        <f t="shared" ca="1" si="2"/>
        <v>#DIV/0!</v>
      </c>
    </row>
    <row r="50" spans="1:31" ht="34.5" customHeight="1" x14ac:dyDescent="0.2">
      <c r="A50" s="248">
        <f>'Quarterly Report Data'!C66</f>
        <v>0</v>
      </c>
      <c r="B50" s="249"/>
      <c r="C50" s="249"/>
      <c r="D50" s="249"/>
      <c r="E50" s="250"/>
      <c r="F50" s="63" t="s">
        <v>5</v>
      </c>
      <c r="G50" s="245">
        <f>'Quarterly Report Data'!H66</f>
        <v>0</v>
      </c>
      <c r="H50" s="246"/>
      <c r="I50" s="33" t="str">
        <f>IF('Quarterly Report Data'!D66="","",'Quarterly Report Data'!D66)</f>
        <v/>
      </c>
      <c r="J50" s="33" t="str">
        <f>IF('Quarterly Report Data'!E66="","",'Quarterly Report Data'!E66)</f>
        <v/>
      </c>
      <c r="K50" s="21">
        <f t="shared" ca="1" si="0"/>
        <v>0</v>
      </c>
      <c r="L50" s="234" t="str">
        <f>IF('Quarterly Report Data'!F66="","",'Quarterly Report Data'!F66)</f>
        <v/>
      </c>
      <c r="M50" s="235"/>
      <c r="N50" s="234" t="str">
        <f>IF('Quarterly Report Data'!G66="","",'Quarterly Report Data'!G66)</f>
        <v/>
      </c>
      <c r="O50" s="235"/>
      <c r="P50" s="64"/>
      <c r="Q50" s="20">
        <f ca="1">IF(F50&lt;&gt;"On Schedule",G50*K50,SUM('Quarterly Report Data'!I66:OFFSET('Quarterly Report Data'!H66,0,'Cost and Schedule Status'!$T$4)))</f>
        <v>0</v>
      </c>
      <c r="R50" s="19" t="e">
        <f t="shared" ca="1" si="2"/>
        <v>#DIV/0!</v>
      </c>
    </row>
    <row r="51" spans="1:31" ht="27" customHeight="1" x14ac:dyDescent="0.2">
      <c r="A51" s="288" t="s">
        <v>7</v>
      </c>
      <c r="B51" s="288"/>
      <c r="C51" s="288"/>
      <c r="D51" s="288"/>
      <c r="E51" s="288"/>
      <c r="F51" s="288"/>
      <c r="G51" s="288"/>
      <c r="H51" s="288"/>
      <c r="I51" s="288"/>
      <c r="J51" s="288"/>
      <c r="K51" s="288"/>
      <c r="L51" s="288"/>
      <c r="M51" s="288"/>
      <c r="N51" s="288"/>
      <c r="O51" s="288"/>
    </row>
    <row r="52" spans="1:31" ht="12.75" customHeight="1" x14ac:dyDescent="0.2">
      <c r="A52" s="272" t="s">
        <v>8</v>
      </c>
      <c r="B52" s="273"/>
      <c r="C52" s="273"/>
      <c r="D52" s="283" t="s">
        <v>9</v>
      </c>
      <c r="E52" s="284"/>
      <c r="F52" s="284"/>
      <c r="G52" s="280" t="s">
        <v>10</v>
      </c>
      <c r="H52" s="281"/>
      <c r="I52" s="282"/>
      <c r="J52" s="285" t="s">
        <v>11</v>
      </c>
      <c r="K52" s="286"/>
      <c r="L52" s="287"/>
      <c r="M52" s="285" t="s">
        <v>12</v>
      </c>
      <c r="N52" s="286"/>
      <c r="O52" s="287"/>
    </row>
    <row r="53" spans="1:31" x14ac:dyDescent="0.2">
      <c r="A53" s="265">
        <f>'Quarterly Report Data'!B11</f>
        <v>999999</v>
      </c>
      <c r="B53" s="266"/>
      <c r="C53" s="268"/>
      <c r="D53" s="274" t="s">
        <v>6</v>
      </c>
      <c r="E53" s="275"/>
      <c r="F53" s="275"/>
      <c r="G53" s="265">
        <f>A53-G55</f>
        <v>999999</v>
      </c>
      <c r="H53" s="266"/>
      <c r="I53" s="268"/>
      <c r="J53" s="255"/>
      <c r="K53" s="256"/>
      <c r="L53" s="257"/>
      <c r="M53" s="255"/>
      <c r="N53" s="256"/>
      <c r="O53" s="257"/>
    </row>
    <row r="54" spans="1:31" ht="27" customHeight="1" x14ac:dyDescent="0.2">
      <c r="A54" s="269" t="s">
        <v>13</v>
      </c>
      <c r="B54" s="270"/>
      <c r="C54" s="270"/>
      <c r="D54" s="261" t="s">
        <v>261</v>
      </c>
      <c r="E54" s="262"/>
      <c r="F54" s="262"/>
      <c r="G54" s="261" t="s">
        <v>276</v>
      </c>
      <c r="H54" s="262"/>
      <c r="I54" s="267"/>
      <c r="J54" s="252" t="s">
        <v>15</v>
      </c>
      <c r="K54" s="253"/>
      <c r="L54" s="254"/>
      <c r="M54" s="252"/>
      <c r="N54" s="253"/>
      <c r="O54" s="254"/>
      <c r="Q54" s="67"/>
    </row>
    <row r="55" spans="1:31" x14ac:dyDescent="0.2">
      <c r="A55" s="263">
        <f ca="1">SUM('Quarterly Report Data'!I23:OFFSET('Quarterly Report Data'!I23,20,'Cost and Schedule Status'!$T$4-1))</f>
        <v>0</v>
      </c>
      <c r="B55" s="264"/>
      <c r="C55" s="264"/>
      <c r="D55" s="265">
        <f ca="1">SUM(Q7:Q50)</f>
        <v>0</v>
      </c>
      <c r="E55" s="266"/>
      <c r="F55" s="266"/>
      <c r="G55" s="265">
        <f>'Quarterly Report Data'!B13</f>
        <v>0</v>
      </c>
      <c r="H55" s="266"/>
      <c r="I55" s="268"/>
      <c r="J55" s="255"/>
      <c r="K55" s="256"/>
      <c r="L55" s="257"/>
      <c r="M55" s="255"/>
      <c r="N55" s="256"/>
      <c r="O55" s="257"/>
    </row>
    <row r="56" spans="1:31" ht="20.25" customHeight="1" x14ac:dyDescent="0.2">
      <c r="A56" s="258" t="s">
        <v>30</v>
      </c>
      <c r="B56" s="258"/>
      <c r="C56" s="258"/>
      <c r="D56" s="258"/>
      <c r="E56" s="258"/>
      <c r="F56" s="258"/>
      <c r="G56" s="258"/>
      <c r="H56" s="258"/>
      <c r="I56" s="258"/>
      <c r="J56" s="258"/>
      <c r="K56" s="258"/>
      <c r="L56" s="258"/>
      <c r="M56" s="258"/>
      <c r="N56" s="258"/>
      <c r="O56" s="258"/>
    </row>
    <row r="57" spans="1:31" ht="12.75" customHeight="1" x14ac:dyDescent="0.2">
      <c r="A57" s="26" t="s">
        <v>16</v>
      </c>
      <c r="B57" s="26" t="s">
        <v>17</v>
      </c>
      <c r="C57" s="26" t="s">
        <v>18</v>
      </c>
      <c r="D57" s="18" t="s">
        <v>19</v>
      </c>
      <c r="E57" s="26" t="s">
        <v>20</v>
      </c>
      <c r="F57" s="26" t="s">
        <v>21</v>
      </c>
      <c r="G57" s="26" t="s">
        <v>22</v>
      </c>
      <c r="H57" s="26" t="s">
        <v>23</v>
      </c>
      <c r="I57" s="26" t="s">
        <v>24</v>
      </c>
      <c r="J57" s="26" t="s">
        <v>25</v>
      </c>
      <c r="K57" s="26" t="s">
        <v>26</v>
      </c>
      <c r="L57" s="26" t="s">
        <v>27</v>
      </c>
      <c r="M57" s="26" t="s">
        <v>28</v>
      </c>
      <c r="N57" s="259" t="s">
        <v>29</v>
      </c>
      <c r="O57" s="259"/>
    </row>
    <row r="58" spans="1:31" ht="12.75" customHeight="1" x14ac:dyDescent="0.2">
      <c r="A58" s="260" t="s">
        <v>261</v>
      </c>
      <c r="B58" s="260"/>
      <c r="C58" s="260"/>
      <c r="D58" s="260"/>
      <c r="E58" s="260"/>
      <c r="F58" s="260"/>
      <c r="G58" s="260"/>
      <c r="H58" s="260"/>
      <c r="I58" s="260"/>
      <c r="J58" s="260"/>
      <c r="K58" s="260"/>
      <c r="L58" s="260"/>
      <c r="M58" s="260"/>
      <c r="N58" s="260"/>
      <c r="O58" s="260"/>
    </row>
    <row r="59" spans="1:31" ht="13.5" x14ac:dyDescent="0.25">
      <c r="A59" s="34">
        <v>2023</v>
      </c>
      <c r="B59" s="35"/>
      <c r="C59" s="35"/>
      <c r="D59" s="36">
        <f>IF(V59='Cover Sheet'!$E$18,'Cost and Schedule Status'!$D$55,'Quarterly Report Data'!W19)</f>
        <v>0</v>
      </c>
      <c r="E59" s="35"/>
      <c r="F59" s="35"/>
      <c r="G59" s="36">
        <f>IF(Y59='Cover Sheet'!$E$18,'Cost and Schedule Status'!$D$55,'Quarterly Report Data'!Z19)</f>
        <v>0</v>
      </c>
      <c r="H59" s="35"/>
      <c r="I59" s="35"/>
      <c r="J59" s="36">
        <f>IF(AB59='Cover Sheet'!$E$18,'Cost and Schedule Status'!$D$55,'Quarterly Report Data'!AC19)</f>
        <v>0</v>
      </c>
      <c r="K59" s="35"/>
      <c r="L59" s="35"/>
      <c r="M59" s="36">
        <f>IF(AE59='Cover Sheet'!$E$18,'Cost and Schedule Status'!$D$55,'Quarterly Report Data'!AF19)</f>
        <v>0</v>
      </c>
      <c r="N59" s="230">
        <f>IF(M59=0,IF(J59=0,IF(G59=0,D59,G59),J59),M59)</f>
        <v>0</v>
      </c>
      <c r="O59" s="231"/>
      <c r="T59" s="35"/>
      <c r="U59" s="35"/>
      <c r="V59" s="36" t="s">
        <v>294</v>
      </c>
      <c r="W59" s="35"/>
      <c r="X59" s="35"/>
      <c r="Y59" s="36" t="s">
        <v>295</v>
      </c>
      <c r="Z59" s="35"/>
      <c r="AA59" s="35"/>
      <c r="AB59" s="36" t="s">
        <v>296</v>
      </c>
      <c r="AC59" s="35"/>
      <c r="AD59" s="35"/>
      <c r="AE59" s="36" t="s">
        <v>297</v>
      </c>
    </row>
    <row r="60" spans="1:31" ht="13.5" x14ac:dyDescent="0.25">
      <c r="A60" s="34">
        <v>2024</v>
      </c>
      <c r="B60" s="35"/>
      <c r="C60" s="35"/>
      <c r="D60" s="36">
        <f>IF(V60='Cover Sheet'!$E$18,'Cost and Schedule Status'!$D$55,'Quarterly Report Data'!AI19)</f>
        <v>0</v>
      </c>
      <c r="E60" s="35"/>
      <c r="F60" s="35"/>
      <c r="G60" s="36">
        <f ca="1">IF(Y60='Cover Sheet'!$E$18,'Cost and Schedule Status'!$D$55,'Quarterly Report Data'!AL19)</f>
        <v>0</v>
      </c>
      <c r="H60" s="35"/>
      <c r="I60" s="35"/>
      <c r="J60" s="36">
        <f>IF(AB60='Cover Sheet'!$E$18,'Cost and Schedule Status'!$D$55,'Quarterly Report Data'!AO19)</f>
        <v>0</v>
      </c>
      <c r="K60" s="35"/>
      <c r="L60" s="35"/>
      <c r="M60" s="36">
        <f>IF(AE60='Cover Sheet'!$E$18,'Cost and Schedule Status'!$D$55,'Quarterly Report Data'!AR19)</f>
        <v>0</v>
      </c>
      <c r="N60" s="230">
        <f ca="1">IF(D61=0,IF(J60=0,IF(G60=0,D60,G60),J60),D61)</f>
        <v>0</v>
      </c>
      <c r="O60" s="231"/>
      <c r="T60" s="35"/>
      <c r="U60" s="35"/>
      <c r="V60" s="36" t="s">
        <v>318</v>
      </c>
      <c r="W60" s="35"/>
      <c r="X60" s="35"/>
      <c r="Y60" s="36" t="s">
        <v>319</v>
      </c>
      <c r="Z60" s="35"/>
      <c r="AA60" s="35"/>
      <c r="AB60" s="36" t="s">
        <v>320</v>
      </c>
      <c r="AC60" s="35"/>
      <c r="AD60" s="35"/>
      <c r="AE60" s="36" t="s">
        <v>321</v>
      </c>
    </row>
    <row r="61" spans="1:31" ht="13.5" x14ac:dyDescent="0.25">
      <c r="A61" s="34">
        <v>2025</v>
      </c>
      <c r="B61" s="35"/>
      <c r="C61" s="35"/>
      <c r="D61" s="36">
        <f>IF(V60='Cover Sheet'!$E$18,'Cost and Schedule Status'!$D$55,'Quarterly Report Data'!AU19)</f>
        <v>0</v>
      </c>
      <c r="E61" s="35"/>
      <c r="F61" s="35"/>
      <c r="G61" s="36">
        <f ca="1">IF(Y60='Cover Sheet'!$E$18,'Cost and Schedule Status'!$D$55,'Quarterly Report Data'!AX19)</f>
        <v>0</v>
      </c>
      <c r="H61" s="35"/>
      <c r="I61" s="35"/>
      <c r="J61" s="36">
        <f>IF(AB60='Cover Sheet'!$E$18,'Cost and Schedule Status'!$D$55,'Quarterly Report Data'!BA19)</f>
        <v>0</v>
      </c>
      <c r="K61" s="35"/>
      <c r="L61" s="35"/>
      <c r="M61" s="36">
        <f>IF(AE60='Cover Sheet'!$E$18,'Cost and Schedule Status'!$D$55,'Quarterly Report Data'!BD19)</f>
        <v>0</v>
      </c>
      <c r="N61" s="230">
        <f ca="1">IF(D62=0,IF(J61=0,IF(G61=0,D61,G61),J61),D62)</f>
        <v>0</v>
      </c>
      <c r="O61" s="231"/>
      <c r="T61" s="91"/>
      <c r="U61" s="91"/>
      <c r="V61" s="36" t="s">
        <v>406</v>
      </c>
      <c r="W61" s="91"/>
      <c r="X61" s="91"/>
      <c r="Y61" s="36" t="s">
        <v>407</v>
      </c>
      <c r="Z61" s="91"/>
      <c r="AA61" s="91"/>
      <c r="AB61" s="36" t="s">
        <v>408</v>
      </c>
      <c r="AC61" s="91"/>
      <c r="AD61" s="91"/>
      <c r="AE61" s="36" t="s">
        <v>409</v>
      </c>
    </row>
    <row r="62" spans="1:31" ht="13.5" x14ac:dyDescent="0.25">
      <c r="A62" s="34">
        <v>2026</v>
      </c>
      <c r="B62" s="35"/>
      <c r="C62" s="35"/>
      <c r="D62" s="36">
        <f>IF(V62='Cover Sheet'!$E$18,'Cost and Schedule Status'!$D$55,'Quarterly Report Data'!BG19)</f>
        <v>0</v>
      </c>
      <c r="E62" s="35"/>
      <c r="F62" s="35"/>
      <c r="G62" s="36">
        <f>IF(Y62='Cover Sheet'!$E$18,'Cost and Schedule Status'!$D$55,'Quarterly Report Data'!BJ19)</f>
        <v>0</v>
      </c>
      <c r="H62" s="35"/>
      <c r="I62" s="35"/>
      <c r="J62" s="36">
        <f>IF(AB62='Cover Sheet'!$E$18,'Cost and Schedule Status'!$D$55,'Quarterly Report Data'!BM19)</f>
        <v>0</v>
      </c>
      <c r="K62" s="35"/>
      <c r="L62" s="35"/>
      <c r="M62" s="36">
        <f>IF(AE62='Cover Sheet'!$E$18,'Cost and Schedule Status'!$D$55,'Quarterly Report Data'!BP19)</f>
        <v>0</v>
      </c>
      <c r="N62" s="230">
        <f t="shared" ref="N62:N66" si="3">IF(M62=0,IF(J62=0,IF(G62=0,D62,G62),J62),M62)</f>
        <v>0</v>
      </c>
      <c r="O62" s="231"/>
      <c r="T62" s="91"/>
      <c r="U62" s="91"/>
      <c r="V62" s="36" t="s">
        <v>475</v>
      </c>
      <c r="W62" s="91"/>
      <c r="X62" s="91"/>
      <c r="Y62" s="36" t="s">
        <v>478</v>
      </c>
      <c r="Z62" s="91"/>
      <c r="AA62" s="91"/>
      <c r="AB62" s="36" t="s">
        <v>481</v>
      </c>
      <c r="AC62" s="91"/>
      <c r="AD62" s="91"/>
      <c r="AE62" s="36" t="s">
        <v>484</v>
      </c>
    </row>
    <row r="63" spans="1:31" ht="13.5" x14ac:dyDescent="0.25">
      <c r="A63" s="34">
        <v>2027</v>
      </c>
      <c r="B63" s="90"/>
      <c r="C63" s="90"/>
      <c r="D63" s="36">
        <f>IF(V63='Cover Sheet'!$E$18,'Cost and Schedule Status'!$D$55,'Quarterly Report Data'!BS19)</f>
        <v>0</v>
      </c>
      <c r="E63" s="35"/>
      <c r="F63" s="35"/>
      <c r="G63" s="36">
        <f>IF(Y63='Cover Sheet'!$E$18,'Cost and Schedule Status'!$D$55,'Quarterly Report Data'!BV19)</f>
        <v>0</v>
      </c>
      <c r="H63" s="35"/>
      <c r="I63" s="35"/>
      <c r="J63" s="36">
        <f>IF(AB63='Cover Sheet'!$E$18,'Cost and Schedule Status'!$D$55,'Quarterly Report Data'!BY19)</f>
        <v>0</v>
      </c>
      <c r="K63" s="35"/>
      <c r="L63" s="35"/>
      <c r="M63" s="36">
        <f>IF(AE63='Cover Sheet'!$E$18,'Cost and Schedule Status'!$D$55,'Quarterly Report Data'!CB19)</f>
        <v>0</v>
      </c>
      <c r="N63" s="230">
        <f t="shared" si="3"/>
        <v>0</v>
      </c>
      <c r="O63" s="231"/>
      <c r="T63" s="91"/>
      <c r="U63" s="91"/>
      <c r="V63" s="36" t="s">
        <v>502</v>
      </c>
      <c r="W63" s="91"/>
      <c r="X63" s="91"/>
      <c r="Y63" s="36" t="s">
        <v>505</v>
      </c>
      <c r="Z63" s="91"/>
      <c r="AA63" s="91"/>
      <c r="AB63" s="36" t="s">
        <v>508</v>
      </c>
      <c r="AC63" s="91"/>
      <c r="AD63" s="91"/>
      <c r="AE63" s="36" t="s">
        <v>511</v>
      </c>
    </row>
    <row r="64" spans="1:31" ht="13.5" x14ac:dyDescent="0.25">
      <c r="A64" s="34">
        <v>2028</v>
      </c>
      <c r="B64" s="90"/>
      <c r="C64" s="90"/>
      <c r="D64" s="36">
        <f>IF(V64='Cover Sheet'!$E$18,'Cost and Schedule Status'!$D$55,'Quarterly Report Data'!CE19)</f>
        <v>0</v>
      </c>
      <c r="E64" s="90"/>
      <c r="F64" s="90"/>
      <c r="G64" s="36">
        <f>IF(Y64='Cover Sheet'!$E$18,'Cost and Schedule Status'!$D$55,'Quarterly Report Data'!CH19)</f>
        <v>0</v>
      </c>
      <c r="H64" s="90"/>
      <c r="I64" s="90"/>
      <c r="J64" s="36">
        <f>IF(AB64='Cover Sheet'!$E$18,'Cost and Schedule Status'!$D$55,'Quarterly Report Data'!CK19)</f>
        <v>0</v>
      </c>
      <c r="K64" s="90"/>
      <c r="L64" s="90"/>
      <c r="M64" s="36">
        <f>IF(AE64='Cover Sheet'!$E$18,'Cost and Schedule Status'!$D$55,'Quarterly Report Data'!CN19)</f>
        <v>0</v>
      </c>
      <c r="N64" s="230">
        <f t="shared" si="3"/>
        <v>0</v>
      </c>
      <c r="O64" s="231"/>
      <c r="T64" s="91"/>
      <c r="U64" s="91"/>
      <c r="V64" s="36" t="s">
        <v>514</v>
      </c>
      <c r="W64" s="91"/>
      <c r="X64" s="91"/>
      <c r="Y64" s="36" t="s">
        <v>517</v>
      </c>
      <c r="Z64" s="91"/>
      <c r="AA64" s="91"/>
      <c r="AB64" s="36" t="s">
        <v>520</v>
      </c>
      <c r="AC64" s="91"/>
      <c r="AD64" s="91"/>
      <c r="AE64" s="36" t="s">
        <v>523</v>
      </c>
    </row>
    <row r="65" spans="1:31" ht="13.5" x14ac:dyDescent="0.25">
      <c r="A65" s="34">
        <v>2029</v>
      </c>
      <c r="B65" s="90"/>
      <c r="C65" s="90"/>
      <c r="D65" s="36">
        <f>IF(V65='Cover Sheet'!$E$18,'Cost and Schedule Status'!$D$55,'Quarterly Report Data'!CQ19)</f>
        <v>0</v>
      </c>
      <c r="E65" s="90"/>
      <c r="F65" s="90"/>
      <c r="G65" s="36">
        <f>IF(Y65='Cover Sheet'!$E$18,'Cost and Schedule Status'!$D$55,'Quarterly Report Data'!CT19)</f>
        <v>0</v>
      </c>
      <c r="H65" s="90"/>
      <c r="I65" s="90"/>
      <c r="J65" s="36">
        <f>IF(AB65='Cover Sheet'!$E$18,'Cost and Schedule Status'!$D$55,'Quarterly Report Data'!CW19)</f>
        <v>0</v>
      </c>
      <c r="K65" s="90"/>
      <c r="L65" s="90"/>
      <c r="M65" s="36">
        <f>IF(AE65='Cover Sheet'!$E$18,'Cost and Schedule Status'!$D$55,'Quarterly Report Data'!CZ19)</f>
        <v>0</v>
      </c>
      <c r="N65" s="230">
        <f t="shared" si="3"/>
        <v>0</v>
      </c>
      <c r="O65" s="231"/>
      <c r="T65" s="91"/>
      <c r="U65" s="91"/>
      <c r="V65" s="36" t="s">
        <v>1116</v>
      </c>
      <c r="W65" s="91"/>
      <c r="X65" s="91"/>
      <c r="Y65" s="36" t="s">
        <v>1117</v>
      </c>
      <c r="Z65" s="91"/>
      <c r="AA65" s="91"/>
      <c r="AB65" s="36" t="s">
        <v>1118</v>
      </c>
      <c r="AC65" s="91"/>
      <c r="AD65" s="91"/>
      <c r="AE65" s="36" t="s">
        <v>1119</v>
      </c>
    </row>
    <row r="66" spans="1:31" ht="13.5" x14ac:dyDescent="0.25">
      <c r="A66" s="34">
        <v>2030</v>
      </c>
      <c r="B66" s="90"/>
      <c r="C66" s="90"/>
      <c r="D66" s="36">
        <f>IF(V66='Cover Sheet'!$E$18,'Cost and Schedule Status'!$D$55,'Quarterly Report Data'!DC19)</f>
        <v>0</v>
      </c>
      <c r="E66" s="90"/>
      <c r="F66" s="90"/>
      <c r="G66" s="36">
        <f>IF(Y66='Cover Sheet'!$E$18,'Cost and Schedule Status'!$D$55,'Quarterly Report Data'!DF19)</f>
        <v>0</v>
      </c>
      <c r="H66" s="90"/>
      <c r="I66" s="90"/>
      <c r="J66" s="36">
        <f>IF(AB66='Cover Sheet'!$E$18,'Cost and Schedule Status'!$D$55,'Quarterly Report Data'!DI19)</f>
        <v>0</v>
      </c>
      <c r="K66" s="90"/>
      <c r="L66" s="90"/>
      <c r="M66" s="36">
        <f>IF(AE66='Cover Sheet'!$E$18,'Cost and Schedule Status'!$D$55,'Quarterly Report Data'!DL19)</f>
        <v>0</v>
      </c>
      <c r="N66" s="230">
        <f t="shared" si="3"/>
        <v>0</v>
      </c>
      <c r="O66" s="231"/>
      <c r="T66" s="91"/>
      <c r="U66" s="91"/>
      <c r="V66" s="36" t="s">
        <v>1133</v>
      </c>
      <c r="W66" s="91"/>
      <c r="X66" s="91"/>
      <c r="Y66" s="36" t="s">
        <v>1134</v>
      </c>
      <c r="Z66" s="91"/>
      <c r="AA66" s="91"/>
      <c r="AB66" s="36" t="s">
        <v>1135</v>
      </c>
      <c r="AC66" s="91"/>
      <c r="AD66" s="91"/>
      <c r="AE66" s="36" t="s">
        <v>1132</v>
      </c>
    </row>
    <row r="67" spans="1:31" ht="12.75" customHeight="1" x14ac:dyDescent="0.2">
      <c r="A67" s="260" t="s">
        <v>262</v>
      </c>
      <c r="B67" s="260"/>
      <c r="C67" s="260"/>
      <c r="D67" s="260"/>
      <c r="E67" s="260"/>
      <c r="F67" s="260"/>
      <c r="G67" s="260"/>
      <c r="H67" s="260"/>
      <c r="I67" s="260"/>
      <c r="J67" s="260"/>
      <c r="K67" s="260"/>
      <c r="L67" s="260"/>
      <c r="M67" s="260"/>
      <c r="N67" s="260"/>
      <c r="O67" s="260"/>
      <c r="V67" s="62"/>
      <c r="Y67" s="62"/>
      <c r="AB67" s="62"/>
      <c r="AE67" s="62"/>
    </row>
    <row r="68" spans="1:31" ht="13.5" x14ac:dyDescent="0.25">
      <c r="A68" s="34">
        <f>A59</f>
        <v>2023</v>
      </c>
      <c r="B68" s="35"/>
      <c r="C68" s="35"/>
      <c r="D68" s="36">
        <f>IF(V68='Cover Sheet'!$E$18,'Cost and Schedule Status'!$G$55,'Quarterly Report Data'!W20)</f>
        <v>0</v>
      </c>
      <c r="E68" s="35"/>
      <c r="F68" s="35"/>
      <c r="G68" s="36">
        <f>'Quarterly Report Data'!Z20</f>
        <v>0</v>
      </c>
      <c r="H68" s="35"/>
      <c r="I68" s="35"/>
      <c r="J68" s="36">
        <f>'Quarterly Report Data'!AC20</f>
        <v>0</v>
      </c>
      <c r="K68" s="35"/>
      <c r="L68" s="35"/>
      <c r="M68" s="36">
        <f>'Quarterly Report Data'!AF20</f>
        <v>0</v>
      </c>
      <c r="N68" s="230">
        <f t="shared" ref="N68:N75" si="4">IF(M68=0,IF(J68=0,IF(G68=0,D68,G68),J68),M68)</f>
        <v>0</v>
      </c>
      <c r="O68" s="231"/>
    </row>
    <row r="69" spans="1:31" ht="13.5" x14ac:dyDescent="0.25">
      <c r="A69" s="34">
        <f t="shared" ref="A69:A75" si="5">A60</f>
        <v>2024</v>
      </c>
      <c r="B69" s="35"/>
      <c r="C69" s="35"/>
      <c r="D69" s="36">
        <f>'Quarterly Report Data'!AI20</f>
        <v>0</v>
      </c>
      <c r="E69" s="35"/>
      <c r="F69" s="35"/>
      <c r="G69" s="36">
        <f>'Quarterly Report Data'!AL20</f>
        <v>0</v>
      </c>
      <c r="H69" s="35"/>
      <c r="I69" s="35"/>
      <c r="J69" s="36">
        <f>'Quarterly Report Data'!AO20</f>
        <v>0</v>
      </c>
      <c r="K69" s="35"/>
      <c r="L69" s="35"/>
      <c r="M69" s="36">
        <f>'Quarterly Report Data'!AR20</f>
        <v>0</v>
      </c>
      <c r="N69" s="230">
        <f t="shared" si="4"/>
        <v>0</v>
      </c>
      <c r="O69" s="231"/>
    </row>
    <row r="70" spans="1:31" ht="13.5" x14ac:dyDescent="0.25">
      <c r="A70" s="34">
        <f t="shared" si="5"/>
        <v>2025</v>
      </c>
      <c r="B70" s="35"/>
      <c r="C70" s="35"/>
      <c r="D70" s="36">
        <f>'Quarterly Report Data'!AU20</f>
        <v>0</v>
      </c>
      <c r="E70" s="35"/>
      <c r="F70" s="35"/>
      <c r="G70" s="36">
        <f>'Quarterly Report Data'!AX20</f>
        <v>0</v>
      </c>
      <c r="H70" s="35"/>
      <c r="I70" s="35"/>
      <c r="J70" s="36">
        <f>'Quarterly Report Data'!BA20</f>
        <v>0</v>
      </c>
      <c r="K70" s="35"/>
      <c r="L70" s="35"/>
      <c r="M70" s="36">
        <f>'Quarterly Report Data'!BD20</f>
        <v>0</v>
      </c>
      <c r="N70" s="230">
        <f t="shared" si="4"/>
        <v>0</v>
      </c>
      <c r="O70" s="231"/>
      <c r="Q70" s="67"/>
      <c r="R70" s="67"/>
    </row>
    <row r="71" spans="1:31" ht="13.5" x14ac:dyDescent="0.25">
      <c r="A71" s="34">
        <f t="shared" si="5"/>
        <v>2026</v>
      </c>
      <c r="B71" s="35"/>
      <c r="C71" s="35"/>
      <c r="D71" s="36">
        <f>'Quarterly Report Data'!BG20</f>
        <v>0</v>
      </c>
      <c r="E71" s="35"/>
      <c r="F71" s="35"/>
      <c r="G71" s="36">
        <f>'Quarterly Report Data'!BJ20</f>
        <v>0</v>
      </c>
      <c r="H71" s="35"/>
      <c r="I71" s="35"/>
      <c r="J71" s="36">
        <f>'Quarterly Report Data'!BM20</f>
        <v>0</v>
      </c>
      <c r="K71" s="35"/>
      <c r="L71" s="35"/>
      <c r="M71" s="36">
        <f>'Quarterly Report Data'!BP20</f>
        <v>0</v>
      </c>
      <c r="N71" s="230">
        <f t="shared" si="4"/>
        <v>0</v>
      </c>
      <c r="O71" s="231"/>
    </row>
    <row r="72" spans="1:31" ht="13.5" x14ac:dyDescent="0.25">
      <c r="A72" s="34">
        <f t="shared" si="5"/>
        <v>2027</v>
      </c>
      <c r="B72" s="90"/>
      <c r="C72" s="90"/>
      <c r="D72" s="36">
        <f>'Quarterly Report Data'!BS20</f>
        <v>0</v>
      </c>
      <c r="E72" s="90"/>
      <c r="F72" s="90"/>
      <c r="G72" s="36">
        <f>'Quarterly Report Data'!BV20</f>
        <v>0</v>
      </c>
      <c r="H72" s="90"/>
      <c r="I72" s="90"/>
      <c r="J72" s="36">
        <f>'Quarterly Report Data'!BY20</f>
        <v>0</v>
      </c>
      <c r="K72" s="90"/>
      <c r="L72" s="90"/>
      <c r="M72" s="36">
        <f>'Quarterly Report Data'!CB20</f>
        <v>0</v>
      </c>
      <c r="N72" s="230">
        <f t="shared" si="4"/>
        <v>0</v>
      </c>
      <c r="O72" s="231"/>
    </row>
    <row r="73" spans="1:31" ht="13.5" x14ac:dyDescent="0.25">
      <c r="A73" s="34">
        <f t="shared" si="5"/>
        <v>2028</v>
      </c>
      <c r="B73" s="90"/>
      <c r="C73" s="90"/>
      <c r="D73" s="36">
        <f>'Quarterly Report Data'!CE20</f>
        <v>0</v>
      </c>
      <c r="E73" s="90"/>
      <c r="F73" s="90"/>
      <c r="G73" s="36">
        <f>'Quarterly Report Data'!CH20</f>
        <v>0</v>
      </c>
      <c r="H73" s="90"/>
      <c r="I73" s="90"/>
      <c r="J73" s="36">
        <f>'Quarterly Report Data'!CK20</f>
        <v>0</v>
      </c>
      <c r="K73" s="90"/>
      <c r="L73" s="90"/>
      <c r="M73" s="36">
        <f>'Quarterly Report Data'!CN20</f>
        <v>0</v>
      </c>
      <c r="N73" s="230">
        <f t="shared" si="4"/>
        <v>0</v>
      </c>
      <c r="O73" s="231"/>
    </row>
    <row r="74" spans="1:31" ht="13.5" x14ac:dyDescent="0.25">
      <c r="A74" s="34">
        <f t="shared" si="5"/>
        <v>2029</v>
      </c>
      <c r="B74" s="90"/>
      <c r="C74" s="90"/>
      <c r="D74" s="36">
        <f>'Quarterly Report Data'!CQ20</f>
        <v>0</v>
      </c>
      <c r="E74" s="90"/>
      <c r="F74" s="90"/>
      <c r="G74" s="36">
        <f>'Quarterly Report Data'!CT20</f>
        <v>0</v>
      </c>
      <c r="H74" s="90"/>
      <c r="I74" s="90"/>
      <c r="J74" s="36">
        <f>'Quarterly Report Data'!CW20</f>
        <v>0</v>
      </c>
      <c r="K74" s="90"/>
      <c r="L74" s="90"/>
      <c r="M74" s="36">
        <f>'Quarterly Report Data'!CZ20</f>
        <v>0</v>
      </c>
      <c r="N74" s="230">
        <f t="shared" si="4"/>
        <v>0</v>
      </c>
      <c r="O74" s="231"/>
    </row>
    <row r="75" spans="1:31" ht="13.5" x14ac:dyDescent="0.25">
      <c r="A75" s="34">
        <f t="shared" si="5"/>
        <v>2030</v>
      </c>
      <c r="B75" s="90"/>
      <c r="C75" s="90"/>
      <c r="D75" s="36">
        <f>'Quarterly Report Data'!DC20</f>
        <v>0</v>
      </c>
      <c r="E75" s="90"/>
      <c r="F75" s="90"/>
      <c r="G75" s="36">
        <f>'Quarterly Report Data'!DF20</f>
        <v>0</v>
      </c>
      <c r="H75" s="90"/>
      <c r="I75" s="90"/>
      <c r="J75" s="36">
        <f>'Quarterly Report Data'!DI20</f>
        <v>0</v>
      </c>
      <c r="K75" s="90"/>
      <c r="L75" s="90"/>
      <c r="M75" s="36">
        <f>'Quarterly Report Data'!DL20</f>
        <v>0</v>
      </c>
      <c r="N75" s="230">
        <f t="shared" si="4"/>
        <v>0</v>
      </c>
      <c r="O75" s="231"/>
    </row>
    <row r="76" spans="1:31" ht="12.75" customHeight="1" x14ac:dyDescent="0.2">
      <c r="A76" s="260" t="s">
        <v>30</v>
      </c>
      <c r="B76" s="260"/>
      <c r="C76" s="260"/>
      <c r="D76" s="260"/>
      <c r="E76" s="260"/>
      <c r="F76" s="260"/>
      <c r="G76" s="260"/>
      <c r="H76" s="260"/>
      <c r="I76" s="260"/>
      <c r="J76" s="260"/>
      <c r="K76" s="260"/>
      <c r="L76" s="260"/>
      <c r="M76" s="260"/>
      <c r="N76" s="260"/>
      <c r="O76" s="260"/>
      <c r="Q76" s="67">
        <f ca="1">VLOOKUP(R76,A77:O84,14,0)</f>
        <v>0</v>
      </c>
      <c r="R76" s="67">
        <f>VLOOKUP('Cover Sheet'!$E$18,'Cover Sheet'!$H:$K,4,0)</f>
        <v>2024</v>
      </c>
    </row>
    <row r="77" spans="1:31" ht="13.5" x14ac:dyDescent="0.25">
      <c r="A77" s="34">
        <f>A68</f>
        <v>2023</v>
      </c>
      <c r="B77" s="37"/>
      <c r="C77" s="37"/>
      <c r="D77" s="38">
        <f t="shared" ref="D77:D84" si="6">D59-D68</f>
        <v>0</v>
      </c>
      <c r="E77" s="37"/>
      <c r="F77" s="37"/>
      <c r="G77" s="38">
        <f t="shared" ref="G77:G84" si="7">G59-G68</f>
        <v>0</v>
      </c>
      <c r="H77" s="37"/>
      <c r="I77" s="37"/>
      <c r="J77" s="38">
        <f>J59-J68</f>
        <v>0</v>
      </c>
      <c r="K77" s="37"/>
      <c r="L77" s="37"/>
      <c r="M77" s="38">
        <f>M59-M68</f>
        <v>0</v>
      </c>
      <c r="N77" s="232">
        <f>IF(M77=0,IF(J77=0,IF(G77=0,D77,G77),J77),M77)</f>
        <v>0</v>
      </c>
      <c r="O77" s="233"/>
    </row>
    <row r="78" spans="1:31" ht="13.5" x14ac:dyDescent="0.25">
      <c r="A78" s="34">
        <f t="shared" ref="A78:A84" si="8">A69</f>
        <v>2024</v>
      </c>
      <c r="B78" s="37"/>
      <c r="C78" s="37"/>
      <c r="D78" s="38">
        <f t="shared" si="6"/>
        <v>0</v>
      </c>
      <c r="E78" s="37"/>
      <c r="F78" s="37"/>
      <c r="G78" s="38">
        <f t="shared" ca="1" si="7"/>
        <v>0</v>
      </c>
      <c r="H78" s="37"/>
      <c r="I78" s="37"/>
      <c r="J78" s="38">
        <f>J60-J69</f>
        <v>0</v>
      </c>
      <c r="K78" s="37"/>
      <c r="L78" s="37"/>
      <c r="M78" s="38">
        <f>M60-M69</f>
        <v>0</v>
      </c>
      <c r="N78" s="232">
        <f ca="1">IF(M78=0,IF(J78=0,IF(G78=0,D78,G78),J78),M78)</f>
        <v>0</v>
      </c>
      <c r="O78" s="233"/>
    </row>
    <row r="79" spans="1:31" ht="13.5" x14ac:dyDescent="0.25">
      <c r="A79" s="34">
        <f t="shared" si="8"/>
        <v>2025</v>
      </c>
      <c r="B79" s="37"/>
      <c r="C79" s="37"/>
      <c r="D79" s="38">
        <f t="shared" si="6"/>
        <v>0</v>
      </c>
      <c r="E79" s="37"/>
      <c r="F79" s="37"/>
      <c r="G79" s="38">
        <f t="shared" ca="1" si="7"/>
        <v>0</v>
      </c>
      <c r="H79" s="37"/>
      <c r="I79" s="37"/>
      <c r="J79" s="38">
        <f>J61-J70</f>
        <v>0</v>
      </c>
      <c r="K79" s="37"/>
      <c r="L79" s="37"/>
      <c r="M79" s="38">
        <f>M61-M70</f>
        <v>0</v>
      </c>
      <c r="N79" s="232">
        <f ca="1">IF(M79=0,IF(J79=0,IF(G79=0,D79,G79),J79),M79)</f>
        <v>0</v>
      </c>
      <c r="O79" s="233"/>
    </row>
    <row r="80" spans="1:31" ht="13.5" x14ac:dyDescent="0.25">
      <c r="A80" s="34">
        <f t="shared" si="8"/>
        <v>2026</v>
      </c>
      <c r="B80" s="37"/>
      <c r="C80" s="37"/>
      <c r="D80" s="38">
        <f t="shared" si="6"/>
        <v>0</v>
      </c>
      <c r="E80" s="37"/>
      <c r="F80" s="37"/>
      <c r="G80" s="38">
        <f t="shared" si="7"/>
        <v>0</v>
      </c>
      <c r="H80" s="37"/>
      <c r="I80" s="37"/>
      <c r="J80" s="38">
        <f>J62-J71</f>
        <v>0</v>
      </c>
      <c r="K80" s="37"/>
      <c r="L80" s="37"/>
      <c r="M80" s="38">
        <f>M62-M71</f>
        <v>0</v>
      </c>
      <c r="N80" s="232">
        <f>IF(M80=0,IF(J80=0,IF(G80=0,D80,G80),J80),M80)</f>
        <v>0</v>
      </c>
      <c r="O80" s="233"/>
    </row>
    <row r="81" spans="1:18" ht="13.5" x14ac:dyDescent="0.25">
      <c r="A81" s="34">
        <f t="shared" si="8"/>
        <v>2027</v>
      </c>
      <c r="B81" s="37"/>
      <c r="C81" s="37"/>
      <c r="D81" s="38">
        <f t="shared" si="6"/>
        <v>0</v>
      </c>
      <c r="E81" s="37"/>
      <c r="F81" s="37"/>
      <c r="G81" s="38">
        <f t="shared" si="7"/>
        <v>0</v>
      </c>
      <c r="H81" s="37"/>
      <c r="I81" s="37"/>
      <c r="J81" s="38">
        <f t="shared" ref="J81:J84" si="9">J63-J72</f>
        <v>0</v>
      </c>
      <c r="K81" s="37"/>
      <c r="L81" s="37"/>
      <c r="M81" s="38">
        <f t="shared" ref="M81:M84" si="10">M63-M72</f>
        <v>0</v>
      </c>
      <c r="N81" s="232">
        <f t="shared" ref="N81:N84" si="11">IF(M81=0,IF(J81=0,IF(G81=0,D81,G81),J81),M81)</f>
        <v>0</v>
      </c>
      <c r="O81" s="233"/>
    </row>
    <row r="82" spans="1:18" ht="13.5" x14ac:dyDescent="0.25">
      <c r="A82" s="34">
        <f t="shared" si="8"/>
        <v>2028</v>
      </c>
      <c r="B82" s="37"/>
      <c r="C82" s="37"/>
      <c r="D82" s="38">
        <f t="shared" si="6"/>
        <v>0</v>
      </c>
      <c r="E82" s="37"/>
      <c r="F82" s="37"/>
      <c r="G82" s="38">
        <f t="shared" si="7"/>
        <v>0</v>
      </c>
      <c r="H82" s="37"/>
      <c r="I82" s="37"/>
      <c r="J82" s="38">
        <f t="shared" si="9"/>
        <v>0</v>
      </c>
      <c r="K82" s="37"/>
      <c r="L82" s="37"/>
      <c r="M82" s="38">
        <f t="shared" si="10"/>
        <v>0</v>
      </c>
      <c r="N82" s="232">
        <f t="shared" si="11"/>
        <v>0</v>
      </c>
      <c r="O82" s="233"/>
    </row>
    <row r="83" spans="1:18" ht="13.5" x14ac:dyDescent="0.25">
      <c r="A83" s="34">
        <f t="shared" si="8"/>
        <v>2029</v>
      </c>
      <c r="B83" s="37"/>
      <c r="C83" s="37"/>
      <c r="D83" s="38">
        <f t="shared" si="6"/>
        <v>0</v>
      </c>
      <c r="E83" s="37"/>
      <c r="F83" s="37"/>
      <c r="G83" s="38">
        <f t="shared" si="7"/>
        <v>0</v>
      </c>
      <c r="H83" s="37"/>
      <c r="I83" s="37"/>
      <c r="J83" s="38">
        <f t="shared" si="9"/>
        <v>0</v>
      </c>
      <c r="K83" s="37"/>
      <c r="L83" s="37"/>
      <c r="M83" s="38">
        <f t="shared" si="10"/>
        <v>0</v>
      </c>
      <c r="N83" s="232">
        <f t="shared" si="11"/>
        <v>0</v>
      </c>
      <c r="O83" s="233"/>
    </row>
    <row r="84" spans="1:18" ht="13.5" x14ac:dyDescent="0.25">
      <c r="A84" s="34">
        <f t="shared" si="8"/>
        <v>2030</v>
      </c>
      <c r="B84" s="37"/>
      <c r="C84" s="37"/>
      <c r="D84" s="38">
        <f t="shared" si="6"/>
        <v>0</v>
      </c>
      <c r="E84" s="37"/>
      <c r="F84" s="37"/>
      <c r="G84" s="38">
        <f t="shared" si="7"/>
        <v>0</v>
      </c>
      <c r="H84" s="37"/>
      <c r="I84" s="37"/>
      <c r="J84" s="38">
        <f t="shared" si="9"/>
        <v>0</v>
      </c>
      <c r="K84" s="37"/>
      <c r="L84" s="37"/>
      <c r="M84" s="38">
        <f t="shared" si="10"/>
        <v>0</v>
      </c>
      <c r="N84" s="232">
        <f t="shared" si="11"/>
        <v>0</v>
      </c>
      <c r="O84" s="233"/>
    </row>
    <row r="85" spans="1:18" ht="12.75" customHeight="1" x14ac:dyDescent="0.2">
      <c r="A85" s="260" t="s">
        <v>31</v>
      </c>
      <c r="B85" s="260"/>
      <c r="C85" s="260"/>
      <c r="D85" s="260"/>
      <c r="E85" s="260"/>
      <c r="F85" s="260"/>
      <c r="G85" s="260"/>
      <c r="H85" s="260"/>
      <c r="I85" s="260"/>
      <c r="J85" s="260"/>
      <c r="K85" s="260"/>
      <c r="L85" s="260"/>
      <c r="M85" s="260"/>
      <c r="N85" s="260"/>
      <c r="O85" s="260"/>
      <c r="Q85" s="49">
        <f ca="1">VLOOKUP(R85,A86:O93,14,0)</f>
        <v>0</v>
      </c>
      <c r="R85" s="67">
        <f>VLOOKUP('Cover Sheet'!$E$18,'Cover Sheet'!$H:$K,4,0)</f>
        <v>2024</v>
      </c>
    </row>
    <row r="86" spans="1:18" ht="13.5" x14ac:dyDescent="0.25">
      <c r="A86" s="34">
        <f>A77</f>
        <v>2023</v>
      </c>
      <c r="B86" s="40">
        <v>0</v>
      </c>
      <c r="C86" s="40">
        <v>0</v>
      </c>
      <c r="D86" s="41">
        <f>IFERROR(D77/D59,0)</f>
        <v>0</v>
      </c>
      <c r="E86" s="40">
        <v>0</v>
      </c>
      <c r="F86" s="40">
        <v>0</v>
      </c>
      <c r="G86" s="41">
        <f>IFERROR(G77/G59,0)</f>
        <v>0</v>
      </c>
      <c r="H86" s="40">
        <v>0.33091764705882354</v>
      </c>
      <c r="I86" s="40">
        <v>0</v>
      </c>
      <c r="J86" s="41">
        <f>IFERROR(J77/J59,0)</f>
        <v>0</v>
      </c>
      <c r="K86" s="40">
        <v>0.5021192432432432</v>
      </c>
      <c r="L86" s="40">
        <v>0.5021192432432432</v>
      </c>
      <c r="M86" s="41">
        <f t="shared" ref="M86:N89" si="12">IFERROR(M77/M59,0)</f>
        <v>0</v>
      </c>
      <c r="N86" s="228">
        <f t="shared" si="12"/>
        <v>0</v>
      </c>
      <c r="O86" s="229"/>
    </row>
    <row r="87" spans="1:18" ht="13.5" x14ac:dyDescent="0.25">
      <c r="A87" s="34">
        <f t="shared" ref="A87:A93" si="13">A78</f>
        <v>2024</v>
      </c>
      <c r="B87" s="40">
        <v>0.21253743283582091</v>
      </c>
      <c r="C87" s="40">
        <v>0.21253743283582091</v>
      </c>
      <c r="D87" s="41">
        <f t="shared" ref="D87:D93" si="14">IFERROR(D78/D60,0)</f>
        <v>0</v>
      </c>
      <c r="E87" s="40">
        <v>6.6310927835051547E-2</v>
      </c>
      <c r="F87" s="40">
        <v>-0.13007744329896906</v>
      </c>
      <c r="G87" s="41">
        <f ca="1">IFERROR(G78/G60,0)</f>
        <v>0</v>
      </c>
      <c r="H87" s="40">
        <v>7.3877165354330712E-2</v>
      </c>
      <c r="I87" s="40">
        <v>7.3877165354330712E-2</v>
      </c>
      <c r="J87" s="41">
        <f>IFERROR(J78/J60,0)</f>
        <v>0</v>
      </c>
      <c r="K87" s="40">
        <v>0</v>
      </c>
      <c r="L87" s="40">
        <v>-8.6361228346456695E-2</v>
      </c>
      <c r="M87" s="41">
        <f t="shared" si="12"/>
        <v>0</v>
      </c>
      <c r="N87" s="228">
        <f t="shared" ca="1" si="12"/>
        <v>0</v>
      </c>
      <c r="O87" s="229"/>
    </row>
    <row r="88" spans="1:18" ht="13.5" x14ac:dyDescent="0.25">
      <c r="A88" s="34">
        <f t="shared" si="13"/>
        <v>2025</v>
      </c>
      <c r="B88" s="40">
        <v>0</v>
      </c>
      <c r="C88" s="40">
        <v>4.6883168316831689E-2</v>
      </c>
      <c r="D88" s="41">
        <f t="shared" si="14"/>
        <v>0</v>
      </c>
      <c r="E88" s="40">
        <v>0</v>
      </c>
      <c r="F88" s="40">
        <v>0.14537122950819673</v>
      </c>
      <c r="G88" s="41">
        <f ca="1">IFERROR(G79/G61,0)</f>
        <v>0</v>
      </c>
      <c r="H88" s="40">
        <v>0</v>
      </c>
      <c r="I88" s="40">
        <v>0</v>
      </c>
      <c r="J88" s="41">
        <f>IFERROR(J79/J61,0)</f>
        <v>0</v>
      </c>
      <c r="K88" s="40" t="s">
        <v>6</v>
      </c>
      <c r="L88" s="40" t="s">
        <v>6</v>
      </c>
      <c r="M88" s="41">
        <f t="shared" si="12"/>
        <v>0</v>
      </c>
      <c r="N88" s="228">
        <f t="shared" ca="1" si="12"/>
        <v>0</v>
      </c>
      <c r="O88" s="229"/>
    </row>
    <row r="89" spans="1:18" ht="13.5" x14ac:dyDescent="0.25">
      <c r="A89" s="34">
        <f t="shared" si="13"/>
        <v>2026</v>
      </c>
      <c r="B89" s="40" t="s">
        <v>6</v>
      </c>
      <c r="C89" s="40" t="s">
        <v>6</v>
      </c>
      <c r="D89" s="41">
        <f t="shared" si="14"/>
        <v>0</v>
      </c>
      <c r="E89" s="40" t="s">
        <v>6</v>
      </c>
      <c r="F89" s="40" t="s">
        <v>6</v>
      </c>
      <c r="G89" s="41">
        <f>IFERROR(G80/G62,0)</f>
        <v>0</v>
      </c>
      <c r="H89" s="40" t="s">
        <v>6</v>
      </c>
      <c r="I89" s="40" t="s">
        <v>6</v>
      </c>
      <c r="J89" s="41">
        <f>IFERROR(J80/J62,0)</f>
        <v>0</v>
      </c>
      <c r="K89" s="40" t="s">
        <v>6</v>
      </c>
      <c r="L89" s="40" t="s">
        <v>6</v>
      </c>
      <c r="M89" s="41">
        <f t="shared" si="12"/>
        <v>0</v>
      </c>
      <c r="N89" s="228">
        <f t="shared" si="12"/>
        <v>0</v>
      </c>
      <c r="O89" s="229"/>
    </row>
    <row r="90" spans="1:18" ht="13.5" x14ac:dyDescent="0.25">
      <c r="A90" s="34">
        <f t="shared" si="13"/>
        <v>2027</v>
      </c>
      <c r="B90" s="40" t="s">
        <v>6</v>
      </c>
      <c r="C90" s="40" t="s">
        <v>6</v>
      </c>
      <c r="D90" s="41">
        <f t="shared" si="14"/>
        <v>0</v>
      </c>
      <c r="E90" s="40" t="s">
        <v>6</v>
      </c>
      <c r="F90" s="40" t="s">
        <v>6</v>
      </c>
      <c r="G90" s="41">
        <f t="shared" ref="G90:G93" si="15">IFERROR(G81/G63,0)</f>
        <v>0</v>
      </c>
      <c r="H90" s="40" t="s">
        <v>6</v>
      </c>
      <c r="I90" s="40" t="s">
        <v>6</v>
      </c>
      <c r="J90" s="41">
        <f t="shared" ref="J90:J93" si="16">IFERROR(J81/J63,0)</f>
        <v>0</v>
      </c>
      <c r="K90" s="40" t="s">
        <v>6</v>
      </c>
      <c r="L90" s="40" t="s">
        <v>6</v>
      </c>
      <c r="M90" s="41">
        <f t="shared" ref="M90:N90" si="17">IFERROR(M81/M63,0)</f>
        <v>0</v>
      </c>
      <c r="N90" s="228">
        <f t="shared" si="17"/>
        <v>0</v>
      </c>
      <c r="O90" s="229"/>
    </row>
    <row r="91" spans="1:18" ht="13.5" x14ac:dyDescent="0.25">
      <c r="A91" s="34">
        <f t="shared" si="13"/>
        <v>2028</v>
      </c>
      <c r="B91" s="40" t="s">
        <v>6</v>
      </c>
      <c r="C91" s="40" t="s">
        <v>6</v>
      </c>
      <c r="D91" s="41">
        <f t="shared" si="14"/>
        <v>0</v>
      </c>
      <c r="E91" s="40" t="s">
        <v>6</v>
      </c>
      <c r="F91" s="40" t="s">
        <v>6</v>
      </c>
      <c r="G91" s="41">
        <f t="shared" si="15"/>
        <v>0</v>
      </c>
      <c r="H91" s="40" t="s">
        <v>6</v>
      </c>
      <c r="I91" s="40" t="s">
        <v>6</v>
      </c>
      <c r="J91" s="41">
        <f t="shared" si="16"/>
        <v>0</v>
      </c>
      <c r="K91" s="40" t="s">
        <v>6</v>
      </c>
      <c r="L91" s="40" t="s">
        <v>6</v>
      </c>
      <c r="M91" s="41">
        <f t="shared" ref="M91:N91" si="18">IFERROR(M82/M64,0)</f>
        <v>0</v>
      </c>
      <c r="N91" s="228">
        <f t="shared" si="18"/>
        <v>0</v>
      </c>
      <c r="O91" s="229"/>
    </row>
    <row r="92" spans="1:18" ht="13.5" x14ac:dyDescent="0.25">
      <c r="A92" s="34">
        <f t="shared" si="13"/>
        <v>2029</v>
      </c>
      <c r="B92" s="40" t="s">
        <v>6</v>
      </c>
      <c r="C92" s="40" t="s">
        <v>6</v>
      </c>
      <c r="D92" s="41">
        <f t="shared" si="14"/>
        <v>0</v>
      </c>
      <c r="E92" s="40" t="s">
        <v>6</v>
      </c>
      <c r="F92" s="40" t="s">
        <v>6</v>
      </c>
      <c r="G92" s="41">
        <f t="shared" si="15"/>
        <v>0</v>
      </c>
      <c r="H92" s="40" t="s">
        <v>6</v>
      </c>
      <c r="I92" s="40" t="s">
        <v>6</v>
      </c>
      <c r="J92" s="41">
        <f t="shared" si="16"/>
        <v>0</v>
      </c>
      <c r="K92" s="40" t="s">
        <v>6</v>
      </c>
      <c r="L92" s="40" t="s">
        <v>6</v>
      </c>
      <c r="M92" s="41">
        <f t="shared" ref="M92:N92" si="19">IFERROR(M83/M65,0)</f>
        <v>0</v>
      </c>
      <c r="N92" s="228">
        <f t="shared" si="19"/>
        <v>0</v>
      </c>
      <c r="O92" s="229"/>
    </row>
    <row r="93" spans="1:18" ht="13.5" x14ac:dyDescent="0.25">
      <c r="A93" s="34">
        <f t="shared" si="13"/>
        <v>2030</v>
      </c>
      <c r="B93" s="40" t="s">
        <v>6</v>
      </c>
      <c r="C93" s="40" t="s">
        <v>6</v>
      </c>
      <c r="D93" s="41">
        <f t="shared" si="14"/>
        <v>0</v>
      </c>
      <c r="E93" s="40" t="s">
        <v>6</v>
      </c>
      <c r="F93" s="40" t="s">
        <v>6</v>
      </c>
      <c r="G93" s="41">
        <f t="shared" si="15"/>
        <v>0</v>
      </c>
      <c r="H93" s="40" t="s">
        <v>6</v>
      </c>
      <c r="I93" s="40" t="s">
        <v>6</v>
      </c>
      <c r="J93" s="41">
        <f t="shared" si="16"/>
        <v>0</v>
      </c>
      <c r="K93" s="40" t="s">
        <v>6</v>
      </c>
      <c r="L93" s="40" t="s">
        <v>6</v>
      </c>
      <c r="M93" s="41">
        <f t="shared" ref="M93:N93" si="20">IFERROR(M84/M66,0)</f>
        <v>0</v>
      </c>
      <c r="N93" s="228">
        <f t="shared" si="20"/>
        <v>0</v>
      </c>
      <c r="O93" s="229"/>
    </row>
    <row r="94" spans="1:18" ht="18" customHeight="1" x14ac:dyDescent="0.2">
      <c r="A94" s="258" t="s">
        <v>57</v>
      </c>
      <c r="B94" s="258"/>
      <c r="C94" s="258"/>
      <c r="D94" s="258"/>
      <c r="E94" s="258"/>
      <c r="F94" s="258"/>
      <c r="G94" s="258"/>
      <c r="H94" s="258"/>
      <c r="I94" s="258"/>
      <c r="J94" s="258"/>
      <c r="K94" s="258"/>
      <c r="L94" s="258"/>
      <c r="M94" s="258"/>
      <c r="N94" s="258"/>
      <c r="O94" s="258"/>
    </row>
    <row r="95" spans="1:18" ht="149.25" customHeight="1" x14ac:dyDescent="0.2">
      <c r="A95" s="271"/>
      <c r="B95" s="271"/>
      <c r="C95" s="271"/>
      <c r="D95" s="271"/>
      <c r="E95" s="271"/>
      <c r="F95" s="271"/>
      <c r="G95" s="271"/>
      <c r="H95" s="271"/>
      <c r="I95" s="271"/>
      <c r="J95" s="271"/>
      <c r="K95" s="271"/>
      <c r="L95" s="271"/>
      <c r="M95" s="271"/>
      <c r="N95" s="271"/>
      <c r="O95" s="271"/>
    </row>
  </sheetData>
  <sheetProtection sheet="1" objects="1" scenarios="1" formatRows="0"/>
  <mergeCells count="251">
    <mergeCell ref="A29:E29"/>
    <mergeCell ref="G29:H29"/>
    <mergeCell ref="L29:M29"/>
    <mergeCell ref="N29:O29"/>
    <mergeCell ref="A30:E30"/>
    <mergeCell ref="G30:H30"/>
    <mergeCell ref="L30:M30"/>
    <mergeCell ref="N30:O30"/>
    <mergeCell ref="A31:E31"/>
    <mergeCell ref="G31:H31"/>
    <mergeCell ref="L31:M31"/>
    <mergeCell ref="N31:O31"/>
    <mergeCell ref="A26:E26"/>
    <mergeCell ref="G26:H26"/>
    <mergeCell ref="L26:M26"/>
    <mergeCell ref="N26:O26"/>
    <mergeCell ref="A27:E27"/>
    <mergeCell ref="G27:H27"/>
    <mergeCell ref="L27:M27"/>
    <mergeCell ref="N27:O27"/>
    <mergeCell ref="A28:E28"/>
    <mergeCell ref="G28:H28"/>
    <mergeCell ref="L28:M28"/>
    <mergeCell ref="N28:O28"/>
    <mergeCell ref="A23:E23"/>
    <mergeCell ref="G23:H23"/>
    <mergeCell ref="L23:M23"/>
    <mergeCell ref="N23:O23"/>
    <mergeCell ref="A24:E24"/>
    <mergeCell ref="G24:H24"/>
    <mergeCell ref="L24:M24"/>
    <mergeCell ref="N24:O24"/>
    <mergeCell ref="A25:E25"/>
    <mergeCell ref="G25:H25"/>
    <mergeCell ref="L25:M25"/>
    <mergeCell ref="N25:O25"/>
    <mergeCell ref="A20:E20"/>
    <mergeCell ref="G20:H20"/>
    <mergeCell ref="L20:M20"/>
    <mergeCell ref="N20:O20"/>
    <mergeCell ref="A21:E21"/>
    <mergeCell ref="G21:H21"/>
    <mergeCell ref="L21:M21"/>
    <mergeCell ref="N21:O21"/>
    <mergeCell ref="A22:E22"/>
    <mergeCell ref="G22:H22"/>
    <mergeCell ref="L22:M22"/>
    <mergeCell ref="N22:O22"/>
    <mergeCell ref="A17:E17"/>
    <mergeCell ref="G17:H17"/>
    <mergeCell ref="L17:M17"/>
    <mergeCell ref="N17:O17"/>
    <mergeCell ref="A18:E18"/>
    <mergeCell ref="G18:H18"/>
    <mergeCell ref="L18:M18"/>
    <mergeCell ref="N18:O18"/>
    <mergeCell ref="A19:E19"/>
    <mergeCell ref="G19:H19"/>
    <mergeCell ref="L19:M19"/>
    <mergeCell ref="N19:O19"/>
    <mergeCell ref="A14:E14"/>
    <mergeCell ref="G14:H14"/>
    <mergeCell ref="L14:M14"/>
    <mergeCell ref="N14:O14"/>
    <mergeCell ref="A15:E15"/>
    <mergeCell ref="G15:H15"/>
    <mergeCell ref="L15:M15"/>
    <mergeCell ref="N15:O15"/>
    <mergeCell ref="A16:E16"/>
    <mergeCell ref="G16:H16"/>
    <mergeCell ref="L16:M16"/>
    <mergeCell ref="N16:O16"/>
    <mergeCell ref="A11:E11"/>
    <mergeCell ref="G11:H11"/>
    <mergeCell ref="L11:M11"/>
    <mergeCell ref="N11:O11"/>
    <mergeCell ref="A12:E12"/>
    <mergeCell ref="G12:H12"/>
    <mergeCell ref="L12:M12"/>
    <mergeCell ref="N12:O12"/>
    <mergeCell ref="A13:E13"/>
    <mergeCell ref="G13:H13"/>
    <mergeCell ref="L13:M13"/>
    <mergeCell ref="N13:O13"/>
    <mergeCell ref="A8:E8"/>
    <mergeCell ref="G8:H8"/>
    <mergeCell ref="L8:M8"/>
    <mergeCell ref="N8:O8"/>
    <mergeCell ref="A9:E9"/>
    <mergeCell ref="G9:H9"/>
    <mergeCell ref="L9:M9"/>
    <mergeCell ref="N9:O9"/>
    <mergeCell ref="A10:E10"/>
    <mergeCell ref="G10:H10"/>
    <mergeCell ref="L10:M10"/>
    <mergeCell ref="N10:O10"/>
    <mergeCell ref="A45:E45"/>
    <mergeCell ref="G45:H45"/>
    <mergeCell ref="L45:M45"/>
    <mergeCell ref="N45:O45"/>
    <mergeCell ref="A46:E46"/>
    <mergeCell ref="G46:H46"/>
    <mergeCell ref="L46:M46"/>
    <mergeCell ref="N46:O46"/>
    <mergeCell ref="A47:E47"/>
    <mergeCell ref="G47:H47"/>
    <mergeCell ref="L47:M47"/>
    <mergeCell ref="N47:O47"/>
    <mergeCell ref="A5:P5"/>
    <mergeCell ref="G42:H42"/>
    <mergeCell ref="L42:M42"/>
    <mergeCell ref="N42:O42"/>
    <mergeCell ref="A48:E48"/>
    <mergeCell ref="G48:H48"/>
    <mergeCell ref="L48:M48"/>
    <mergeCell ref="N48:O48"/>
    <mergeCell ref="G38:H38"/>
    <mergeCell ref="L38:M38"/>
    <mergeCell ref="N38:O38"/>
    <mergeCell ref="A39:E39"/>
    <mergeCell ref="G39:H39"/>
    <mergeCell ref="L39:M39"/>
    <mergeCell ref="N39:O39"/>
    <mergeCell ref="A40:E40"/>
    <mergeCell ref="G40:H40"/>
    <mergeCell ref="L40:M40"/>
    <mergeCell ref="N40:O40"/>
    <mergeCell ref="L41:M41"/>
    <mergeCell ref="G43:H43"/>
    <mergeCell ref="L43:M43"/>
    <mergeCell ref="N43:O43"/>
    <mergeCell ref="G44:H44"/>
    <mergeCell ref="L44:M44"/>
    <mergeCell ref="G37:H37"/>
    <mergeCell ref="G7:H7"/>
    <mergeCell ref="G33:H33"/>
    <mergeCell ref="L33:M33"/>
    <mergeCell ref="J53:L53"/>
    <mergeCell ref="L50:M50"/>
    <mergeCell ref="D53:F53"/>
    <mergeCell ref="C3:E3"/>
    <mergeCell ref="F3:G3"/>
    <mergeCell ref="L6:M6"/>
    <mergeCell ref="L7:M7"/>
    <mergeCell ref="H3:I3"/>
    <mergeCell ref="G41:H41"/>
    <mergeCell ref="J3:K3"/>
    <mergeCell ref="G32:H32"/>
    <mergeCell ref="G52:I52"/>
    <mergeCell ref="G53:I53"/>
    <mergeCell ref="D52:F52"/>
    <mergeCell ref="J52:L52"/>
    <mergeCell ref="A51:O51"/>
    <mergeCell ref="M52:O52"/>
    <mergeCell ref="A41:E41"/>
    <mergeCell ref="A49:E49"/>
    <mergeCell ref="N6:O6"/>
    <mergeCell ref="N34:O34"/>
    <mergeCell ref="N35:O35"/>
    <mergeCell ref="N36:O36"/>
    <mergeCell ref="N37:O37"/>
    <mergeCell ref="N41:O41"/>
    <mergeCell ref="L34:M34"/>
    <mergeCell ref="L37:M37"/>
    <mergeCell ref="N7:O7"/>
    <mergeCell ref="N33:O33"/>
    <mergeCell ref="N50:O50"/>
    <mergeCell ref="L49:M49"/>
    <mergeCell ref="A94:O94"/>
    <mergeCell ref="A95:O95"/>
    <mergeCell ref="A85:O85"/>
    <mergeCell ref="N77:O77"/>
    <mergeCell ref="N78:O78"/>
    <mergeCell ref="N79:O79"/>
    <mergeCell ref="N80:O80"/>
    <mergeCell ref="N86:O86"/>
    <mergeCell ref="N62:O62"/>
    <mergeCell ref="N68:O68"/>
    <mergeCell ref="N69:O69"/>
    <mergeCell ref="N70:O70"/>
    <mergeCell ref="N71:O71"/>
    <mergeCell ref="A67:O67"/>
    <mergeCell ref="G49:H49"/>
    <mergeCell ref="G50:H50"/>
    <mergeCell ref="A52:C52"/>
    <mergeCell ref="A53:C53"/>
    <mergeCell ref="N87:O87"/>
    <mergeCell ref="N63:O63"/>
    <mergeCell ref="N64:O64"/>
    <mergeCell ref="N65:O65"/>
    <mergeCell ref="A43:E43"/>
    <mergeCell ref="A44:E44"/>
    <mergeCell ref="N88:O88"/>
    <mergeCell ref="N89:O89"/>
    <mergeCell ref="M54:O54"/>
    <mergeCell ref="M55:O55"/>
    <mergeCell ref="A56:O56"/>
    <mergeCell ref="N57:O57"/>
    <mergeCell ref="A58:O58"/>
    <mergeCell ref="N59:O59"/>
    <mergeCell ref="J54:L54"/>
    <mergeCell ref="J55:L55"/>
    <mergeCell ref="D54:F54"/>
    <mergeCell ref="A55:C55"/>
    <mergeCell ref="N60:O60"/>
    <mergeCell ref="N61:O61"/>
    <mergeCell ref="D55:F55"/>
    <mergeCell ref="G54:I54"/>
    <mergeCell ref="G55:I55"/>
    <mergeCell ref="A76:O76"/>
    <mergeCell ref="A54:C54"/>
    <mergeCell ref="A50:E50"/>
    <mergeCell ref="M53:O53"/>
    <mergeCell ref="N49:O49"/>
    <mergeCell ref="N44:O44"/>
    <mergeCell ref="A1:P2"/>
    <mergeCell ref="L3:P3"/>
    <mergeCell ref="A4:P4"/>
    <mergeCell ref="Q4:R4"/>
    <mergeCell ref="G6:H6"/>
    <mergeCell ref="G34:H34"/>
    <mergeCell ref="G35:H35"/>
    <mergeCell ref="G36:H36"/>
    <mergeCell ref="L35:M35"/>
    <mergeCell ref="L36:M36"/>
    <mergeCell ref="L32:M32"/>
    <mergeCell ref="N32:O32"/>
    <mergeCell ref="A6:E6"/>
    <mergeCell ref="A7:E7"/>
    <mergeCell ref="A3:B3"/>
    <mergeCell ref="A37:E37"/>
    <mergeCell ref="A32:E32"/>
    <mergeCell ref="A33:E33"/>
    <mergeCell ref="A34:E34"/>
    <mergeCell ref="A35:E35"/>
    <mergeCell ref="A36:E36"/>
    <mergeCell ref="A38:E38"/>
    <mergeCell ref="A42:E42"/>
    <mergeCell ref="N90:O90"/>
    <mergeCell ref="N91:O91"/>
    <mergeCell ref="N92:O92"/>
    <mergeCell ref="N93:O93"/>
    <mergeCell ref="N66:O66"/>
    <mergeCell ref="N72:O72"/>
    <mergeCell ref="N73:O73"/>
    <mergeCell ref="N74:O74"/>
    <mergeCell ref="N75:O75"/>
    <mergeCell ref="N81:O81"/>
    <mergeCell ref="N82:O82"/>
    <mergeCell ref="N83:O83"/>
    <mergeCell ref="N84:O84"/>
  </mergeCells>
  <phoneticPr fontId="22" type="noConversion"/>
  <conditionalFormatting sqref="G77:G80 J77:J80 M77:O80 D77:D84">
    <cfRule type="cellIs" dxfId="79" priority="999" stopIfTrue="1" operator="between">
      <formula>-25000</formula>
      <formula>25000</formula>
    </cfRule>
    <cfRule type="cellIs" dxfId="78" priority="1000" stopIfTrue="1" operator="greaterThanOrEqual">
      <formula>25000</formula>
    </cfRule>
    <cfRule type="cellIs" dxfId="77" priority="1001" stopIfTrue="1" operator="lessThanOrEqual">
      <formula>-25000</formula>
    </cfRule>
  </conditionalFormatting>
  <conditionalFormatting sqref="D86:D93">
    <cfRule type="cellIs" dxfId="76" priority="996" stopIfTrue="1" operator="lessThanOrEqual">
      <formula>-0.1</formula>
    </cfRule>
    <cfRule type="cellIs" dxfId="75" priority="997" stopIfTrue="1" operator="greaterThanOrEqual">
      <formula>0.1</formula>
    </cfRule>
    <cfRule type="cellIs" dxfId="74" priority="998" stopIfTrue="1" operator="between">
      <formula>-0.1</formula>
      <formula>0.1</formula>
    </cfRule>
  </conditionalFormatting>
  <conditionalFormatting sqref="G86:G89">
    <cfRule type="cellIs" dxfId="73" priority="993" stopIfTrue="1" operator="lessThanOrEqual">
      <formula>-0.1</formula>
    </cfRule>
    <cfRule type="cellIs" dxfId="72" priority="994" stopIfTrue="1" operator="greaterThanOrEqual">
      <formula>0.1</formula>
    </cfRule>
    <cfRule type="cellIs" dxfId="71" priority="995" stopIfTrue="1" operator="between">
      <formula>-0.1</formula>
      <formula>0.1</formula>
    </cfRule>
  </conditionalFormatting>
  <conditionalFormatting sqref="J86:J89">
    <cfRule type="cellIs" dxfId="70" priority="990" stopIfTrue="1" operator="lessThanOrEqual">
      <formula>-0.1</formula>
    </cfRule>
    <cfRule type="cellIs" dxfId="69" priority="991" stopIfTrue="1" operator="greaterThanOrEqual">
      <formula>0.1</formula>
    </cfRule>
    <cfRule type="cellIs" dxfId="68" priority="992" stopIfTrue="1" operator="between">
      <formula>-0.1</formula>
      <formula>0.1</formula>
    </cfRule>
  </conditionalFormatting>
  <conditionalFormatting sqref="M86:M89">
    <cfRule type="cellIs" dxfId="67" priority="987" stopIfTrue="1" operator="lessThanOrEqual">
      <formula>-0.1</formula>
    </cfRule>
    <cfRule type="cellIs" dxfId="66" priority="988" stopIfTrue="1" operator="greaterThanOrEqual">
      <formula>0.1</formula>
    </cfRule>
    <cfRule type="cellIs" dxfId="65" priority="989" stopIfTrue="1" operator="between">
      <formula>-0.1</formula>
      <formula>0.1</formula>
    </cfRule>
  </conditionalFormatting>
  <conditionalFormatting sqref="N86:N89">
    <cfRule type="cellIs" dxfId="64" priority="984" stopIfTrue="1" operator="lessThanOrEqual">
      <formula>-0.1</formula>
    </cfRule>
    <cfRule type="cellIs" dxfId="63" priority="985" stopIfTrue="1" operator="greaterThanOrEqual">
      <formula>0.1</formula>
    </cfRule>
    <cfRule type="cellIs" dxfId="62" priority="986" stopIfTrue="1" operator="between">
      <formula>-0.1</formula>
      <formula>0.1</formula>
    </cfRule>
  </conditionalFormatting>
  <conditionalFormatting sqref="K7:K50">
    <cfRule type="expression" dxfId="61" priority="784">
      <formula>F7="Expected Late"</formula>
    </cfRule>
  </conditionalFormatting>
  <conditionalFormatting sqref="K7:K50">
    <cfRule type="expression" dxfId="60" priority="781">
      <formula>F7="Ahead of Schedule"</formula>
    </cfRule>
  </conditionalFormatting>
  <conditionalFormatting sqref="F7">
    <cfRule type="cellIs" dxfId="59" priority="774" operator="equal">
      <formula>"90 Day"</formula>
    </cfRule>
    <cfRule type="cellIs" dxfId="58" priority="776" operator="equal">
      <formula>"On Schedule"</formula>
    </cfRule>
    <cfRule type="cellIs" dxfId="57" priority="777" operator="equal">
      <formula>"Complete"</formula>
    </cfRule>
    <cfRule type="cellIs" dxfId="56" priority="778" operator="equal">
      <formula>"Late"</formula>
    </cfRule>
    <cfRule type="cellIs" dxfId="55" priority="779" operator="equal">
      <formula>"Completed Late"</formula>
    </cfRule>
    <cfRule type="cellIs" dxfId="54" priority="780" operator="equal">
      <formula>"Expected Late"</formula>
    </cfRule>
  </conditionalFormatting>
  <conditionalFormatting sqref="F7">
    <cfRule type="cellIs" dxfId="53" priority="775" operator="equal">
      <formula>"Ahead of Schedule"</formula>
    </cfRule>
  </conditionalFormatting>
  <conditionalFormatting sqref="K7:K50">
    <cfRule type="expression" dxfId="52" priority="773">
      <formula>F7="Late"</formula>
    </cfRule>
  </conditionalFormatting>
  <conditionalFormatting sqref="A95:O95">
    <cfRule type="expression" dxfId="51" priority="770">
      <formula>AND(ABS($Q$76)&gt;25000,ABS($Q$85)&gt;0.1)</formula>
    </cfRule>
  </conditionalFormatting>
  <conditionalFormatting sqref="P7">
    <cfRule type="expression" dxfId="50" priority="769">
      <formula>OR($F7="Expected Late",$F7="Ahead of Schedule",$F7="Late")</formula>
    </cfRule>
  </conditionalFormatting>
  <conditionalFormatting sqref="J7">
    <cfRule type="expression" dxfId="49" priority="425" stopIfTrue="1">
      <formula>L7&lt;&gt;""</formula>
    </cfRule>
    <cfRule type="expression" dxfId="48" priority="426" stopIfTrue="1">
      <formula>N7&lt;&gt;""</formula>
    </cfRule>
  </conditionalFormatting>
  <conditionalFormatting sqref="N7:O50">
    <cfRule type="expression" dxfId="47" priority="349">
      <formula>F7="Complete"</formula>
    </cfRule>
  </conditionalFormatting>
  <conditionalFormatting sqref="N7:O50">
    <cfRule type="expression" dxfId="46" priority="348">
      <formula>F7="Completed Late"</formula>
    </cfRule>
  </conditionalFormatting>
  <conditionalFormatting sqref="L7:L50">
    <cfRule type="expression" dxfId="45" priority="347">
      <formula>F7="Expected Late"</formula>
    </cfRule>
  </conditionalFormatting>
  <conditionalFormatting sqref="L7:L50">
    <cfRule type="expression" dxfId="44" priority="346">
      <formula>F7="Ahead of Schedule"</formula>
    </cfRule>
  </conditionalFormatting>
  <conditionalFormatting sqref="L7:M50">
    <cfRule type="expression" dxfId="43" priority="345">
      <formula>F7="Late"</formula>
    </cfRule>
  </conditionalFormatting>
  <conditionalFormatting sqref="L7:M50">
    <cfRule type="expression" dxfId="42" priority="343">
      <formula>N7&lt;&gt;""</formula>
    </cfRule>
  </conditionalFormatting>
  <conditionalFormatting sqref="F8:F14">
    <cfRule type="cellIs" dxfId="41" priority="52" operator="equal">
      <formula>"90 Day"</formula>
    </cfRule>
    <cfRule type="cellIs" dxfId="40" priority="54" operator="equal">
      <formula>"On Schedule"</formula>
    </cfRule>
    <cfRule type="cellIs" dxfId="39" priority="55" operator="equal">
      <formula>"Complete"</formula>
    </cfRule>
    <cfRule type="cellIs" dxfId="38" priority="56" operator="equal">
      <formula>"Late"</formula>
    </cfRule>
    <cfRule type="cellIs" dxfId="37" priority="57" operator="equal">
      <formula>"Completed Late"</formula>
    </cfRule>
    <cfRule type="cellIs" dxfId="36" priority="58" operator="equal">
      <formula>"Expected Late"</formula>
    </cfRule>
  </conditionalFormatting>
  <conditionalFormatting sqref="F8:F14">
    <cfRule type="cellIs" dxfId="35" priority="53" operator="equal">
      <formula>"Ahead of Schedule"</formula>
    </cfRule>
  </conditionalFormatting>
  <conditionalFormatting sqref="P8:P14">
    <cfRule type="expression" dxfId="34" priority="50">
      <formula>OR($F8="Expected Late",$F8="Ahead of Schedule",$F8="Late")</formula>
    </cfRule>
  </conditionalFormatting>
  <conditionalFormatting sqref="J8:J14">
    <cfRule type="expression" dxfId="33" priority="47" stopIfTrue="1">
      <formula>L8&lt;&gt;""</formula>
    </cfRule>
    <cfRule type="expression" dxfId="32" priority="48" stopIfTrue="1">
      <formula>N8&lt;&gt;""</formula>
    </cfRule>
  </conditionalFormatting>
  <conditionalFormatting sqref="F15:F50">
    <cfRule type="cellIs" dxfId="31" priority="31" operator="equal">
      <formula>"90 Day"</formula>
    </cfRule>
    <cfRule type="cellIs" dxfId="30" priority="33" operator="equal">
      <formula>"On Schedule"</formula>
    </cfRule>
    <cfRule type="cellIs" dxfId="29" priority="34" operator="equal">
      <formula>"Complete"</formula>
    </cfRule>
    <cfRule type="cellIs" dxfId="28" priority="35" operator="equal">
      <formula>"Late"</formula>
    </cfRule>
    <cfRule type="cellIs" dxfId="27" priority="36" operator="equal">
      <formula>"Completed Late"</formula>
    </cfRule>
    <cfRule type="cellIs" dxfId="26" priority="37" operator="equal">
      <formula>"Expected Late"</formula>
    </cfRule>
  </conditionalFormatting>
  <conditionalFormatting sqref="F15:F50">
    <cfRule type="cellIs" dxfId="25" priority="32" operator="equal">
      <formula>"Ahead of Schedule"</formula>
    </cfRule>
  </conditionalFormatting>
  <conditionalFormatting sqref="P15:P50">
    <cfRule type="expression" dxfId="24" priority="29">
      <formula>OR($F15="Expected Late",$F15="Ahead of Schedule",$F15="Late")</formula>
    </cfRule>
  </conditionalFormatting>
  <conditionalFormatting sqref="J15:J50">
    <cfRule type="expression" dxfId="23" priority="26" stopIfTrue="1">
      <formula>L15&lt;&gt;""</formula>
    </cfRule>
    <cfRule type="expression" dxfId="22" priority="27" stopIfTrue="1">
      <formula>N15&lt;&gt;""</formula>
    </cfRule>
  </conditionalFormatting>
  <conditionalFormatting sqref="D81:D84 G81:G84 J81:J84 M81:O84">
    <cfRule type="cellIs" dxfId="21" priority="16" stopIfTrue="1" operator="between">
      <formula>-25000</formula>
      <formula>25000</formula>
    </cfRule>
    <cfRule type="cellIs" dxfId="20" priority="17" stopIfTrue="1" operator="greaterThanOrEqual">
      <formula>25000</formula>
    </cfRule>
    <cfRule type="cellIs" dxfId="19" priority="18" stopIfTrue="1" operator="lessThanOrEqual">
      <formula>-25000</formula>
    </cfRule>
  </conditionalFormatting>
  <conditionalFormatting sqref="D90:D93">
    <cfRule type="cellIs" dxfId="18" priority="13" stopIfTrue="1" operator="lessThanOrEqual">
      <formula>-0.1</formula>
    </cfRule>
    <cfRule type="cellIs" dxfId="17" priority="14" stopIfTrue="1" operator="greaterThanOrEqual">
      <formula>0.1</formula>
    </cfRule>
    <cfRule type="cellIs" dxfId="16" priority="15" stopIfTrue="1" operator="between">
      <formula>-0.1</formula>
      <formula>0.1</formula>
    </cfRule>
  </conditionalFormatting>
  <conditionalFormatting sqref="G90:G93">
    <cfRule type="cellIs" dxfId="15" priority="10" stopIfTrue="1" operator="lessThanOrEqual">
      <formula>-0.1</formula>
    </cfRule>
    <cfRule type="cellIs" dxfId="14" priority="11" stopIfTrue="1" operator="greaterThanOrEqual">
      <formula>0.1</formula>
    </cfRule>
    <cfRule type="cellIs" dxfId="13" priority="12" stopIfTrue="1" operator="between">
      <formula>-0.1</formula>
      <formula>0.1</formula>
    </cfRule>
  </conditionalFormatting>
  <conditionalFormatting sqref="J90:J93">
    <cfRule type="cellIs" dxfId="12" priority="7" stopIfTrue="1" operator="lessThanOrEqual">
      <formula>-0.1</formula>
    </cfRule>
    <cfRule type="cellIs" dxfId="11" priority="8" stopIfTrue="1" operator="greaterThanOrEqual">
      <formula>0.1</formula>
    </cfRule>
    <cfRule type="cellIs" dxfId="10" priority="9" stopIfTrue="1" operator="between">
      <formula>-0.1</formula>
      <formula>0.1</formula>
    </cfRule>
  </conditionalFormatting>
  <conditionalFormatting sqref="M90:M93">
    <cfRule type="cellIs" dxfId="9" priority="4" stopIfTrue="1" operator="lessThanOrEqual">
      <formula>-0.1</formula>
    </cfRule>
    <cfRule type="cellIs" dxfId="8" priority="5" stopIfTrue="1" operator="greaterThanOrEqual">
      <formula>0.1</formula>
    </cfRule>
    <cfRule type="cellIs" dxfId="7" priority="6" stopIfTrue="1" operator="between">
      <formula>-0.1</formula>
      <formula>0.1</formula>
    </cfRule>
  </conditionalFormatting>
  <conditionalFormatting sqref="N90:N93">
    <cfRule type="cellIs" dxfId="6" priority="1" stopIfTrue="1" operator="lessThanOrEqual">
      <formula>-0.1</formula>
    </cfRule>
    <cfRule type="cellIs" dxfId="5" priority="2" stopIfTrue="1" operator="greaterThanOrEqual">
      <formula>0.1</formula>
    </cfRule>
    <cfRule type="cellIs" dxfId="4" priority="3" stopIfTrue="1" operator="between">
      <formula>-0.1</formula>
      <formula>0.1</formula>
    </cfRule>
  </conditionalFormatting>
  <dataValidations count="5">
    <dataValidation type="whole" allowBlank="1" showInputMessage="1" showErrorMessage="1" errorTitle="Invalid Entry" error="Cumulative Actual Costs must be a whole number (no decimals)." sqref="B59:O66 B68:O75" xr:uid="{00000000-0002-0000-0600-000000000000}">
      <formula1>-1000000000</formula1>
      <formula2>100000000</formula2>
    </dataValidation>
    <dataValidation type="whole" allowBlank="1" showInputMessage="1" showErrorMessage="1" errorTitle="Invalid Entry" error="Actual Costs must be a whole number (no decimals)." sqref="G55:I55" xr:uid="{00000000-0002-0000-0600-000001000000}">
      <formula1>-10000000</formula1>
      <formula2>10000000000</formula2>
    </dataValidation>
    <dataValidation allowBlank="1" showInputMessage="1" showErrorMessage="1" errorTitle="Invalid Entry" error="Entry must be a date (MM/DD/YYYY format)." sqref="L7:O50" xr:uid="{00000000-0002-0000-0600-000002000000}"/>
    <dataValidation allowBlank="1" showInputMessage="1" showErrorMessage="1" errorTitle="Invalid Entry" error="Cumulative Actual Costs must be a whole number (no decimals)." sqref="T59:AE66" xr:uid="{00000000-0002-0000-0600-000003000000}"/>
    <dataValidation type="list" allowBlank="1" showInputMessage="1" showErrorMessage="1" errorTitle="Invalid Entry" error="Please select one of the options from the drop down menu." sqref="F7:F50" xr:uid="{00000000-0002-0000-0600-000004000000}">
      <formula1>$S$6:$S$12</formula1>
    </dataValidation>
  </dataValidations>
  <pageMargins left="0.7" right="0.7" top="0.75" bottom="0.75" header="0.3" footer="0.3"/>
  <pageSetup scale="53" orientation="portrait" r:id="rId1"/>
  <extLst>
    <ext xmlns:x14="http://schemas.microsoft.com/office/spreadsheetml/2009/9/main" uri="{78C0D931-6437-407d-A8EE-F0AAD7539E65}">
      <x14:conditionalFormattings>
        <x14:conditionalFormatting xmlns:xm="http://schemas.microsoft.com/office/excel/2006/main">
          <x14:cfRule type="cellIs" priority="427" operator="lessThanOrEqual" id="{C9ED5A1E-F7F6-454E-88DD-A9BF520C74EA}">
            <xm:f>'Cover Sheet'!$E$17</xm:f>
            <x14:dxf>
              <font>
                <color theme="0"/>
              </font>
              <fill>
                <patternFill>
                  <bgColor rgb="FFFF0000"/>
                </patternFill>
              </fill>
            </x14:dxf>
          </x14:cfRule>
          <xm:sqref>J7</xm:sqref>
        </x14:conditionalFormatting>
        <x14:conditionalFormatting xmlns:xm="http://schemas.microsoft.com/office/excel/2006/main">
          <x14:cfRule type="cellIs" priority="344" operator="lessThanOrEqual" id="{788A69D2-C088-470D-9CFC-C1CA04EC1684}">
            <xm:f>'Cover Sheet'!$E$17</xm:f>
            <x14:dxf>
              <font>
                <color theme="0"/>
              </font>
              <fill>
                <patternFill>
                  <bgColor rgb="FFFF0000"/>
                </patternFill>
              </fill>
            </x14:dxf>
          </x14:cfRule>
          <xm:sqref>L7:M50</xm:sqref>
        </x14:conditionalFormatting>
        <x14:conditionalFormatting xmlns:xm="http://schemas.microsoft.com/office/excel/2006/main">
          <x14:cfRule type="cellIs" priority="49" operator="lessThanOrEqual" id="{94C6C90B-0A1E-4F8D-96F2-A0F3852DE230}">
            <xm:f>'Cover Sheet'!$E$17</xm:f>
            <x14:dxf>
              <font>
                <color theme="0"/>
              </font>
              <fill>
                <patternFill>
                  <bgColor rgb="FFFF0000"/>
                </patternFill>
              </fill>
            </x14:dxf>
          </x14:cfRule>
          <xm:sqref>J8:J14</xm:sqref>
        </x14:conditionalFormatting>
        <x14:conditionalFormatting xmlns:xm="http://schemas.microsoft.com/office/excel/2006/main">
          <x14:cfRule type="cellIs" priority="28" operator="lessThanOrEqual" id="{F4CBB25A-6AF2-44A8-9E09-7BDD2C0FFA1A}">
            <xm:f>'Cover Sheet'!$E$17</xm:f>
            <x14:dxf>
              <font>
                <color theme="0"/>
              </font>
              <fill>
                <patternFill>
                  <bgColor rgb="FFFF0000"/>
                </patternFill>
              </fill>
            </x14:dxf>
          </x14:cfRule>
          <xm:sqref>J15:J50</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B18B9-B2AA-4940-A69E-FA85BE2DD1CD}">
  <sheetPr codeName="Sheet11">
    <pageSetUpPr fitToPage="1"/>
  </sheetPr>
  <dimension ref="A1:F10"/>
  <sheetViews>
    <sheetView workbookViewId="0">
      <selection sqref="A1:F2"/>
    </sheetView>
  </sheetViews>
  <sheetFormatPr defaultColWidth="8.85546875" defaultRowHeight="12.75" x14ac:dyDescent="0.2"/>
  <cols>
    <col min="1" max="1" width="11.85546875" style="82" bestFit="1" customWidth="1"/>
    <col min="2" max="2" width="25.7109375" style="82" customWidth="1"/>
    <col min="3" max="3" width="15.28515625" style="82" bestFit="1" customWidth="1"/>
    <col min="4" max="4" width="10.140625" style="82" customWidth="1"/>
    <col min="5" max="5" width="7.85546875" style="82" customWidth="1"/>
    <col min="6" max="6" width="70.42578125" style="82" customWidth="1"/>
    <col min="7" max="16384" width="8.85546875" style="82"/>
  </cols>
  <sheetData>
    <row r="1" spans="1:6" ht="18.75" customHeight="1" x14ac:dyDescent="0.2">
      <c r="A1" s="292" t="s">
        <v>417</v>
      </c>
      <c r="B1" s="293"/>
      <c r="C1" s="293"/>
      <c r="D1" s="293"/>
      <c r="E1" s="293"/>
      <c r="F1" s="294"/>
    </row>
    <row r="2" spans="1:6" ht="18.75" customHeight="1" x14ac:dyDescent="0.2">
      <c r="A2" s="295"/>
      <c r="B2" s="296"/>
      <c r="C2" s="296"/>
      <c r="D2" s="296"/>
      <c r="E2" s="296"/>
      <c r="F2" s="297"/>
    </row>
    <row r="3" spans="1:6" s="85" customFormat="1" ht="45" customHeight="1" x14ac:dyDescent="0.2">
      <c r="A3" s="83" t="s">
        <v>258</v>
      </c>
      <c r="B3" s="84" t="str">
        <f>'Cover Sheet'!B39</f>
        <v>WP #</v>
      </c>
      <c r="C3" s="83" t="s">
        <v>259</v>
      </c>
      <c r="D3" s="84" t="str">
        <f>'Cover Sheet'!B38</f>
        <v>22-#####</v>
      </c>
      <c r="E3" s="83" t="s">
        <v>257</v>
      </c>
      <c r="F3" s="84" t="str">
        <f>'Cover Sheet'!B2</f>
        <v>Project Title</v>
      </c>
    </row>
    <row r="4" spans="1:6" x14ac:dyDescent="0.2">
      <c r="A4" s="298" t="s">
        <v>418</v>
      </c>
      <c r="B4" s="299"/>
      <c r="C4" s="299"/>
      <c r="D4" s="299"/>
      <c r="E4" s="299"/>
      <c r="F4" s="300"/>
    </row>
    <row r="5" spans="1:6" ht="134.25" customHeight="1" x14ac:dyDescent="0.2">
      <c r="A5" s="301" t="s">
        <v>419</v>
      </c>
      <c r="B5" s="302"/>
      <c r="C5" s="302"/>
      <c r="D5" s="302"/>
      <c r="E5" s="302"/>
      <c r="F5" s="303"/>
    </row>
    <row r="6" spans="1:6" x14ac:dyDescent="0.2">
      <c r="A6" s="304" t="s">
        <v>420</v>
      </c>
      <c r="B6" s="305"/>
      <c r="C6" s="305"/>
      <c r="D6" s="305"/>
      <c r="E6" s="305"/>
      <c r="F6" s="306"/>
    </row>
    <row r="7" spans="1:6" ht="144.75" customHeight="1" x14ac:dyDescent="0.2">
      <c r="A7" s="307"/>
      <c r="B7" s="307"/>
      <c r="C7" s="307"/>
      <c r="D7" s="307"/>
      <c r="E7" s="307"/>
      <c r="F7" s="307"/>
    </row>
    <row r="8" spans="1:6" ht="230.25" customHeight="1" x14ac:dyDescent="0.2">
      <c r="A8" s="291" t="s">
        <v>421</v>
      </c>
      <c r="B8" s="291"/>
      <c r="C8" s="291"/>
      <c r="D8" s="291"/>
      <c r="E8" s="291"/>
      <c r="F8" s="86" t="s">
        <v>422</v>
      </c>
    </row>
    <row r="9" spans="1:6" ht="230.25" customHeight="1" x14ac:dyDescent="0.2">
      <c r="A9" s="291" t="s">
        <v>423</v>
      </c>
      <c r="B9" s="291"/>
      <c r="C9" s="291"/>
      <c r="D9" s="291"/>
      <c r="E9" s="291"/>
      <c r="F9" s="86" t="s">
        <v>424</v>
      </c>
    </row>
    <row r="10" spans="1:6" ht="230.25" customHeight="1" x14ac:dyDescent="0.2">
      <c r="A10" s="291" t="s">
        <v>425</v>
      </c>
      <c r="B10" s="291"/>
      <c r="C10" s="291"/>
      <c r="D10" s="291"/>
      <c r="E10" s="291"/>
      <c r="F10" s="86" t="s">
        <v>426</v>
      </c>
    </row>
  </sheetData>
  <sheetProtection sheet="1" scenarios="1" formatCells="0" formatColumns="0" formatRows="0" insertHyperlinks="0"/>
  <mergeCells count="8">
    <mergeCell ref="A9:E9"/>
    <mergeCell ref="A10:E10"/>
    <mergeCell ref="A1:F2"/>
    <mergeCell ref="A4:F4"/>
    <mergeCell ref="A5:F5"/>
    <mergeCell ref="A6:F6"/>
    <mergeCell ref="A7:F7"/>
    <mergeCell ref="A8:E8"/>
  </mergeCells>
  <dataValidations count="1">
    <dataValidation type="textLength" errorStyle="warning" operator="lessThanOrEqual" allowBlank="1" showInputMessage="1" showErrorMessage="1" errorTitle="Too Many Characters" error="This field is restricted to 8,000 characters." sqref="A7:F7" xr:uid="{D6F78FB7-B54D-43B6-BB6F-EAA45511937C}">
      <formula1>8000</formula1>
    </dataValidation>
  </dataValidations>
  <printOptions horizontalCentered="1" verticalCentered="1"/>
  <pageMargins left="0.7" right="0.7" top="0.75" bottom="0.75" header="0.3" footer="0.3"/>
  <pageSetup scale="66"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sheetPr>
  <dimension ref="A1:DL34"/>
  <sheetViews>
    <sheetView workbookViewId="0">
      <selection activeCell="H22" sqref="H22"/>
    </sheetView>
  </sheetViews>
  <sheetFormatPr defaultRowHeight="12.75" x14ac:dyDescent="0.2"/>
  <cols>
    <col min="1" max="1" width="24.5703125" customWidth="1"/>
    <col min="2" max="2" width="30.140625" customWidth="1"/>
    <col min="3" max="3" width="45.140625" customWidth="1"/>
    <col min="4" max="116" width="13.7109375" customWidth="1"/>
    <col min="257" max="257" width="24.5703125" customWidth="1"/>
    <col min="258" max="258" width="30.140625" customWidth="1"/>
    <col min="259" max="259" width="45.140625" customWidth="1"/>
    <col min="260" max="372" width="13.7109375" customWidth="1"/>
    <col min="513" max="513" width="24.5703125" customWidth="1"/>
    <col min="514" max="514" width="30.140625" customWidth="1"/>
    <col min="515" max="515" width="45.140625" customWidth="1"/>
    <col min="516" max="628" width="13.7109375" customWidth="1"/>
    <col min="769" max="769" width="24.5703125" customWidth="1"/>
    <col min="770" max="770" width="30.140625" customWidth="1"/>
    <col min="771" max="771" width="45.140625" customWidth="1"/>
    <col min="772" max="884" width="13.7109375" customWidth="1"/>
    <col min="1025" max="1025" width="24.5703125" customWidth="1"/>
    <col min="1026" max="1026" width="30.140625" customWidth="1"/>
    <col min="1027" max="1027" width="45.140625" customWidth="1"/>
    <col min="1028" max="1140" width="13.7109375" customWidth="1"/>
    <col min="1281" max="1281" width="24.5703125" customWidth="1"/>
    <col min="1282" max="1282" width="30.140625" customWidth="1"/>
    <col min="1283" max="1283" width="45.140625" customWidth="1"/>
    <col min="1284" max="1396" width="13.7109375" customWidth="1"/>
    <col min="1537" max="1537" width="24.5703125" customWidth="1"/>
    <col min="1538" max="1538" width="30.140625" customWidth="1"/>
    <col min="1539" max="1539" width="45.140625" customWidth="1"/>
    <col min="1540" max="1652" width="13.7109375" customWidth="1"/>
    <col min="1793" max="1793" width="24.5703125" customWidth="1"/>
    <col min="1794" max="1794" width="30.140625" customWidth="1"/>
    <col min="1795" max="1795" width="45.140625" customWidth="1"/>
    <col min="1796" max="1908" width="13.7109375" customWidth="1"/>
    <col min="2049" max="2049" width="24.5703125" customWidth="1"/>
    <col min="2050" max="2050" width="30.140625" customWidth="1"/>
    <col min="2051" max="2051" width="45.140625" customWidth="1"/>
    <col min="2052" max="2164" width="13.7109375" customWidth="1"/>
    <col min="2305" max="2305" width="24.5703125" customWidth="1"/>
    <col min="2306" max="2306" width="30.140625" customWidth="1"/>
    <col min="2307" max="2307" width="45.140625" customWidth="1"/>
    <col min="2308" max="2420" width="13.7109375" customWidth="1"/>
    <col min="2561" max="2561" width="24.5703125" customWidth="1"/>
    <col min="2562" max="2562" width="30.140625" customWidth="1"/>
    <col min="2563" max="2563" width="45.140625" customWidth="1"/>
    <col min="2564" max="2676" width="13.7109375" customWidth="1"/>
    <col min="2817" max="2817" width="24.5703125" customWidth="1"/>
    <col min="2818" max="2818" width="30.140625" customWidth="1"/>
    <col min="2819" max="2819" width="45.140625" customWidth="1"/>
    <col min="2820" max="2932" width="13.7109375" customWidth="1"/>
    <col min="3073" max="3073" width="24.5703125" customWidth="1"/>
    <col min="3074" max="3074" width="30.140625" customWidth="1"/>
    <col min="3075" max="3075" width="45.140625" customWidth="1"/>
    <col min="3076" max="3188" width="13.7109375" customWidth="1"/>
    <col min="3329" max="3329" width="24.5703125" customWidth="1"/>
    <col min="3330" max="3330" width="30.140625" customWidth="1"/>
    <col min="3331" max="3331" width="45.140625" customWidth="1"/>
    <col min="3332" max="3444" width="13.7109375" customWidth="1"/>
    <col min="3585" max="3585" width="24.5703125" customWidth="1"/>
    <col min="3586" max="3586" width="30.140625" customWidth="1"/>
    <col min="3587" max="3587" width="45.140625" customWidth="1"/>
    <col min="3588" max="3700" width="13.7109375" customWidth="1"/>
    <col min="3841" max="3841" width="24.5703125" customWidth="1"/>
    <col min="3842" max="3842" width="30.140625" customWidth="1"/>
    <col min="3843" max="3843" width="45.140625" customWidth="1"/>
    <col min="3844" max="3956" width="13.7109375" customWidth="1"/>
    <col min="4097" max="4097" width="24.5703125" customWidth="1"/>
    <col min="4098" max="4098" width="30.140625" customWidth="1"/>
    <col min="4099" max="4099" width="45.140625" customWidth="1"/>
    <col min="4100" max="4212" width="13.7109375" customWidth="1"/>
    <col min="4353" max="4353" width="24.5703125" customWidth="1"/>
    <col min="4354" max="4354" width="30.140625" customWidth="1"/>
    <col min="4355" max="4355" width="45.140625" customWidth="1"/>
    <col min="4356" max="4468" width="13.7109375" customWidth="1"/>
    <col min="4609" max="4609" width="24.5703125" customWidth="1"/>
    <col min="4610" max="4610" width="30.140625" customWidth="1"/>
    <col min="4611" max="4611" width="45.140625" customWidth="1"/>
    <col min="4612" max="4724" width="13.7109375" customWidth="1"/>
    <col min="4865" max="4865" width="24.5703125" customWidth="1"/>
    <col min="4866" max="4866" width="30.140625" customWidth="1"/>
    <col min="4867" max="4867" width="45.140625" customWidth="1"/>
    <col min="4868" max="4980" width="13.7109375" customWidth="1"/>
    <col min="5121" max="5121" width="24.5703125" customWidth="1"/>
    <col min="5122" max="5122" width="30.140625" customWidth="1"/>
    <col min="5123" max="5123" width="45.140625" customWidth="1"/>
    <col min="5124" max="5236" width="13.7109375" customWidth="1"/>
    <col min="5377" max="5377" width="24.5703125" customWidth="1"/>
    <col min="5378" max="5378" width="30.140625" customWidth="1"/>
    <col min="5379" max="5379" width="45.140625" customWidth="1"/>
    <col min="5380" max="5492" width="13.7109375" customWidth="1"/>
    <col min="5633" max="5633" width="24.5703125" customWidth="1"/>
    <col min="5634" max="5634" width="30.140625" customWidth="1"/>
    <col min="5635" max="5635" width="45.140625" customWidth="1"/>
    <col min="5636" max="5748" width="13.7109375" customWidth="1"/>
    <col min="5889" max="5889" width="24.5703125" customWidth="1"/>
    <col min="5890" max="5890" width="30.140625" customWidth="1"/>
    <col min="5891" max="5891" width="45.140625" customWidth="1"/>
    <col min="5892" max="6004" width="13.7109375" customWidth="1"/>
    <col min="6145" max="6145" width="24.5703125" customWidth="1"/>
    <col min="6146" max="6146" width="30.140625" customWidth="1"/>
    <col min="6147" max="6147" width="45.140625" customWidth="1"/>
    <col min="6148" max="6260" width="13.7109375" customWidth="1"/>
    <col min="6401" max="6401" width="24.5703125" customWidth="1"/>
    <col min="6402" max="6402" width="30.140625" customWidth="1"/>
    <col min="6403" max="6403" width="45.140625" customWidth="1"/>
    <col min="6404" max="6516" width="13.7109375" customWidth="1"/>
    <col min="6657" max="6657" width="24.5703125" customWidth="1"/>
    <col min="6658" max="6658" width="30.140625" customWidth="1"/>
    <col min="6659" max="6659" width="45.140625" customWidth="1"/>
    <col min="6660" max="6772" width="13.7109375" customWidth="1"/>
    <col min="6913" max="6913" width="24.5703125" customWidth="1"/>
    <col min="6914" max="6914" width="30.140625" customWidth="1"/>
    <col min="6915" max="6915" width="45.140625" customWidth="1"/>
    <col min="6916" max="7028" width="13.7109375" customWidth="1"/>
    <col min="7169" max="7169" width="24.5703125" customWidth="1"/>
    <col min="7170" max="7170" width="30.140625" customWidth="1"/>
    <col min="7171" max="7171" width="45.140625" customWidth="1"/>
    <col min="7172" max="7284" width="13.7109375" customWidth="1"/>
    <col min="7425" max="7425" width="24.5703125" customWidth="1"/>
    <col min="7426" max="7426" width="30.140625" customWidth="1"/>
    <col min="7427" max="7427" width="45.140625" customWidth="1"/>
    <col min="7428" max="7540" width="13.7109375" customWidth="1"/>
    <col min="7681" max="7681" width="24.5703125" customWidth="1"/>
    <col min="7682" max="7682" width="30.140625" customWidth="1"/>
    <col min="7683" max="7683" width="45.140625" customWidth="1"/>
    <col min="7684" max="7796" width="13.7109375" customWidth="1"/>
    <col min="7937" max="7937" width="24.5703125" customWidth="1"/>
    <col min="7938" max="7938" width="30.140625" customWidth="1"/>
    <col min="7939" max="7939" width="45.140625" customWidth="1"/>
    <col min="7940" max="8052" width="13.7109375" customWidth="1"/>
    <col min="8193" max="8193" width="24.5703125" customWidth="1"/>
    <col min="8194" max="8194" width="30.140625" customWidth="1"/>
    <col min="8195" max="8195" width="45.140625" customWidth="1"/>
    <col min="8196" max="8308" width="13.7109375" customWidth="1"/>
    <col min="8449" max="8449" width="24.5703125" customWidth="1"/>
    <col min="8450" max="8450" width="30.140625" customWidth="1"/>
    <col min="8451" max="8451" width="45.140625" customWidth="1"/>
    <col min="8452" max="8564" width="13.7109375" customWidth="1"/>
    <col min="8705" max="8705" width="24.5703125" customWidth="1"/>
    <col min="8706" max="8706" width="30.140625" customWidth="1"/>
    <col min="8707" max="8707" width="45.140625" customWidth="1"/>
    <col min="8708" max="8820" width="13.7109375" customWidth="1"/>
    <col min="8961" max="8961" width="24.5703125" customWidth="1"/>
    <col min="8962" max="8962" width="30.140625" customWidth="1"/>
    <col min="8963" max="8963" width="45.140625" customWidth="1"/>
    <col min="8964" max="9076" width="13.7109375" customWidth="1"/>
    <col min="9217" max="9217" width="24.5703125" customWidth="1"/>
    <col min="9218" max="9218" width="30.140625" customWidth="1"/>
    <col min="9219" max="9219" width="45.140625" customWidth="1"/>
    <col min="9220" max="9332" width="13.7109375" customWidth="1"/>
    <col min="9473" max="9473" width="24.5703125" customWidth="1"/>
    <col min="9474" max="9474" width="30.140625" customWidth="1"/>
    <col min="9475" max="9475" width="45.140625" customWidth="1"/>
    <col min="9476" max="9588" width="13.7109375" customWidth="1"/>
    <col min="9729" max="9729" width="24.5703125" customWidth="1"/>
    <col min="9730" max="9730" width="30.140625" customWidth="1"/>
    <col min="9731" max="9731" width="45.140625" customWidth="1"/>
    <col min="9732" max="9844" width="13.7109375" customWidth="1"/>
    <col min="9985" max="9985" width="24.5703125" customWidth="1"/>
    <col min="9986" max="9986" width="30.140625" customWidth="1"/>
    <col min="9987" max="9987" width="45.140625" customWidth="1"/>
    <col min="9988" max="10100" width="13.7109375" customWidth="1"/>
    <col min="10241" max="10241" width="24.5703125" customWidth="1"/>
    <col min="10242" max="10242" width="30.140625" customWidth="1"/>
    <col min="10243" max="10243" width="45.140625" customWidth="1"/>
    <col min="10244" max="10356" width="13.7109375" customWidth="1"/>
    <col min="10497" max="10497" width="24.5703125" customWidth="1"/>
    <col min="10498" max="10498" width="30.140625" customWidth="1"/>
    <col min="10499" max="10499" width="45.140625" customWidth="1"/>
    <col min="10500" max="10612" width="13.7109375" customWidth="1"/>
    <col min="10753" max="10753" width="24.5703125" customWidth="1"/>
    <col min="10754" max="10754" width="30.140625" customWidth="1"/>
    <col min="10755" max="10755" width="45.140625" customWidth="1"/>
    <col min="10756" max="10868" width="13.7109375" customWidth="1"/>
    <col min="11009" max="11009" width="24.5703125" customWidth="1"/>
    <col min="11010" max="11010" width="30.140625" customWidth="1"/>
    <col min="11011" max="11011" width="45.140625" customWidth="1"/>
    <col min="11012" max="11124" width="13.7109375" customWidth="1"/>
    <col min="11265" max="11265" width="24.5703125" customWidth="1"/>
    <col min="11266" max="11266" width="30.140625" customWidth="1"/>
    <col min="11267" max="11267" width="45.140625" customWidth="1"/>
    <col min="11268" max="11380" width="13.7109375" customWidth="1"/>
    <col min="11521" max="11521" width="24.5703125" customWidth="1"/>
    <col min="11522" max="11522" width="30.140625" customWidth="1"/>
    <col min="11523" max="11523" width="45.140625" customWidth="1"/>
    <col min="11524" max="11636" width="13.7109375" customWidth="1"/>
    <col min="11777" max="11777" width="24.5703125" customWidth="1"/>
    <col min="11778" max="11778" width="30.140625" customWidth="1"/>
    <col min="11779" max="11779" width="45.140625" customWidth="1"/>
    <col min="11780" max="11892" width="13.7109375" customWidth="1"/>
    <col min="12033" max="12033" width="24.5703125" customWidth="1"/>
    <col min="12034" max="12034" width="30.140625" customWidth="1"/>
    <col min="12035" max="12035" width="45.140625" customWidth="1"/>
    <col min="12036" max="12148" width="13.7109375" customWidth="1"/>
    <col min="12289" max="12289" width="24.5703125" customWidth="1"/>
    <col min="12290" max="12290" width="30.140625" customWidth="1"/>
    <col min="12291" max="12291" width="45.140625" customWidth="1"/>
    <col min="12292" max="12404" width="13.7109375" customWidth="1"/>
    <col min="12545" max="12545" width="24.5703125" customWidth="1"/>
    <col min="12546" max="12546" width="30.140625" customWidth="1"/>
    <col min="12547" max="12547" width="45.140625" customWidth="1"/>
    <col min="12548" max="12660" width="13.7109375" customWidth="1"/>
    <col min="12801" max="12801" width="24.5703125" customWidth="1"/>
    <col min="12802" max="12802" width="30.140625" customWidth="1"/>
    <col min="12803" max="12803" width="45.140625" customWidth="1"/>
    <col min="12804" max="12916" width="13.7109375" customWidth="1"/>
    <col min="13057" max="13057" width="24.5703125" customWidth="1"/>
    <col min="13058" max="13058" width="30.140625" customWidth="1"/>
    <col min="13059" max="13059" width="45.140625" customWidth="1"/>
    <col min="13060" max="13172" width="13.7109375" customWidth="1"/>
    <col min="13313" max="13313" width="24.5703125" customWidth="1"/>
    <col min="13314" max="13314" width="30.140625" customWidth="1"/>
    <col min="13315" max="13315" width="45.140625" customWidth="1"/>
    <col min="13316" max="13428" width="13.7109375" customWidth="1"/>
    <col min="13569" max="13569" width="24.5703125" customWidth="1"/>
    <col min="13570" max="13570" width="30.140625" customWidth="1"/>
    <col min="13571" max="13571" width="45.140625" customWidth="1"/>
    <col min="13572" max="13684" width="13.7109375" customWidth="1"/>
    <col min="13825" max="13825" width="24.5703125" customWidth="1"/>
    <col min="13826" max="13826" width="30.140625" customWidth="1"/>
    <col min="13827" max="13827" width="45.140625" customWidth="1"/>
    <col min="13828" max="13940" width="13.7109375" customWidth="1"/>
    <col min="14081" max="14081" width="24.5703125" customWidth="1"/>
    <col min="14082" max="14082" width="30.140625" customWidth="1"/>
    <col min="14083" max="14083" width="45.140625" customWidth="1"/>
    <col min="14084" max="14196" width="13.7109375" customWidth="1"/>
    <col min="14337" max="14337" width="24.5703125" customWidth="1"/>
    <col min="14338" max="14338" width="30.140625" customWidth="1"/>
    <col min="14339" max="14339" width="45.140625" customWidth="1"/>
    <col min="14340" max="14452" width="13.7109375" customWidth="1"/>
    <col min="14593" max="14593" width="24.5703125" customWidth="1"/>
    <col min="14594" max="14594" width="30.140625" customWidth="1"/>
    <col min="14595" max="14595" width="45.140625" customWidth="1"/>
    <col min="14596" max="14708" width="13.7109375" customWidth="1"/>
    <col min="14849" max="14849" width="24.5703125" customWidth="1"/>
    <col min="14850" max="14850" width="30.140625" customWidth="1"/>
    <col min="14851" max="14851" width="45.140625" customWidth="1"/>
    <col min="14852" max="14964" width="13.7109375" customWidth="1"/>
    <col min="15105" max="15105" width="24.5703125" customWidth="1"/>
    <col min="15106" max="15106" width="30.140625" customWidth="1"/>
    <col min="15107" max="15107" width="45.140625" customWidth="1"/>
    <col min="15108" max="15220" width="13.7109375" customWidth="1"/>
    <col min="15361" max="15361" width="24.5703125" customWidth="1"/>
    <col min="15362" max="15362" width="30.140625" customWidth="1"/>
    <col min="15363" max="15363" width="45.140625" customWidth="1"/>
    <col min="15364" max="15476" width="13.7109375" customWidth="1"/>
    <col min="15617" max="15617" width="24.5703125" customWidth="1"/>
    <col min="15618" max="15618" width="30.140625" customWidth="1"/>
    <col min="15619" max="15619" width="45.140625" customWidth="1"/>
    <col min="15620" max="15732" width="13.7109375" customWidth="1"/>
    <col min="15873" max="15873" width="24.5703125" customWidth="1"/>
    <col min="15874" max="15874" width="30.140625" customWidth="1"/>
    <col min="15875" max="15875" width="45.140625" customWidth="1"/>
    <col min="15876" max="15988" width="13.7109375" customWidth="1"/>
    <col min="16129" max="16129" width="24.5703125" customWidth="1"/>
    <col min="16130" max="16130" width="30.140625" customWidth="1"/>
    <col min="16131" max="16131" width="45.140625" customWidth="1"/>
    <col min="16132" max="16244" width="13.7109375" customWidth="1"/>
  </cols>
  <sheetData>
    <row r="1" spans="1:3" x14ac:dyDescent="0.2">
      <c r="A1" s="79" t="s">
        <v>427</v>
      </c>
      <c r="B1" s="310" t="s">
        <v>1140</v>
      </c>
      <c r="C1" s="309"/>
    </row>
    <row r="2" spans="1:3" x14ac:dyDescent="0.2">
      <c r="A2" s="98" t="s">
        <v>428</v>
      </c>
      <c r="B2" s="311" t="s">
        <v>428</v>
      </c>
      <c r="C2" s="309"/>
    </row>
    <row r="3" spans="1:3" x14ac:dyDescent="0.2">
      <c r="A3" s="98" t="s">
        <v>429</v>
      </c>
      <c r="B3" s="311" t="s">
        <v>1096</v>
      </c>
      <c r="C3" s="309"/>
    </row>
    <row r="4" spans="1:3" x14ac:dyDescent="0.2">
      <c r="A4" s="98" t="s">
        <v>430</v>
      </c>
      <c r="B4" s="311" t="s">
        <v>1097</v>
      </c>
      <c r="C4" s="309"/>
    </row>
    <row r="5" spans="1:3" x14ac:dyDescent="0.2">
      <c r="A5" s="98" t="s">
        <v>414</v>
      </c>
      <c r="B5" s="311" t="s">
        <v>1098</v>
      </c>
      <c r="C5" s="309"/>
    </row>
    <row r="6" spans="1:3" x14ac:dyDescent="0.2">
      <c r="A6" s="98" t="s">
        <v>275</v>
      </c>
      <c r="B6" s="311" t="s">
        <v>275</v>
      </c>
      <c r="C6" s="309"/>
    </row>
    <row r="7" spans="1:3" x14ac:dyDescent="0.2">
      <c r="A7" s="98" t="s">
        <v>431</v>
      </c>
      <c r="B7" s="311" t="s">
        <v>1099</v>
      </c>
      <c r="C7" s="309"/>
    </row>
    <row r="8" spans="1:3" x14ac:dyDescent="0.2">
      <c r="A8" s="98" t="s">
        <v>432</v>
      </c>
      <c r="B8" s="311" t="s">
        <v>1100</v>
      </c>
      <c r="C8" s="309"/>
    </row>
    <row r="9" spans="1:3" x14ac:dyDescent="0.2">
      <c r="A9" s="98" t="s">
        <v>433</v>
      </c>
      <c r="B9" s="312" t="s">
        <v>1101</v>
      </c>
      <c r="C9" s="309"/>
    </row>
    <row r="10" spans="1:3" x14ac:dyDescent="0.2">
      <c r="A10" s="98" t="s">
        <v>38</v>
      </c>
      <c r="B10" s="311" t="s">
        <v>1102</v>
      </c>
      <c r="C10" s="309"/>
    </row>
    <row r="11" spans="1:3" x14ac:dyDescent="0.2">
      <c r="A11" s="98" t="s">
        <v>434</v>
      </c>
      <c r="B11" s="308">
        <v>999999</v>
      </c>
      <c r="C11" s="309"/>
    </row>
    <row r="12" spans="1:3" x14ac:dyDescent="0.2">
      <c r="A12" s="98" t="s">
        <v>435</v>
      </c>
      <c r="B12" s="308">
        <v>0</v>
      </c>
      <c r="C12" s="309"/>
    </row>
    <row r="13" spans="1:3" x14ac:dyDescent="0.2">
      <c r="A13" s="98" t="s">
        <v>436</v>
      </c>
      <c r="B13" s="308">
        <v>0</v>
      </c>
      <c r="C13" s="309"/>
    </row>
    <row r="14" spans="1:3" x14ac:dyDescent="0.2">
      <c r="A14" s="98" t="s">
        <v>254</v>
      </c>
      <c r="B14" s="314">
        <v>44835.25</v>
      </c>
      <c r="C14" s="309"/>
    </row>
    <row r="15" spans="1:3" x14ac:dyDescent="0.2">
      <c r="A15" s="98" t="s">
        <v>437</v>
      </c>
      <c r="B15" s="314">
        <v>45930.25</v>
      </c>
      <c r="C15" s="309"/>
    </row>
    <row r="16" spans="1:3" x14ac:dyDescent="0.2">
      <c r="A16" s="98" t="s">
        <v>438</v>
      </c>
      <c r="B16" s="315"/>
      <c r="C16" s="309"/>
    </row>
    <row r="17" spans="1:116" ht="18" customHeight="1" x14ac:dyDescent="0.2"/>
    <row r="18" spans="1:116" x14ac:dyDescent="0.2">
      <c r="A18" s="99" t="s">
        <v>439</v>
      </c>
      <c r="B18" s="316" t="s">
        <v>353</v>
      </c>
      <c r="C18" s="313"/>
      <c r="D18" s="313"/>
      <c r="E18" s="313"/>
      <c r="F18" s="309"/>
      <c r="G18" s="108" t="s">
        <v>440</v>
      </c>
      <c r="H18" s="108" t="s">
        <v>29</v>
      </c>
      <c r="I18" s="108" t="s">
        <v>441</v>
      </c>
      <c r="J18" s="108" t="s">
        <v>442</v>
      </c>
      <c r="K18" s="108" t="s">
        <v>271</v>
      </c>
      <c r="L18" s="108" t="s">
        <v>443</v>
      </c>
      <c r="M18" s="108" t="s">
        <v>444</v>
      </c>
      <c r="N18" s="108" t="s">
        <v>272</v>
      </c>
      <c r="O18" s="108" t="s">
        <v>445</v>
      </c>
      <c r="P18" s="108" t="s">
        <v>446</v>
      </c>
      <c r="Q18" s="108" t="s">
        <v>273</v>
      </c>
      <c r="R18" s="108" t="s">
        <v>447</v>
      </c>
      <c r="S18" s="108" t="s">
        <v>448</v>
      </c>
      <c r="T18" s="108" t="s">
        <v>274</v>
      </c>
      <c r="U18" s="108" t="s">
        <v>449</v>
      </c>
      <c r="V18" s="108" t="s">
        <v>450</v>
      </c>
      <c r="W18" s="108" t="s">
        <v>294</v>
      </c>
      <c r="X18" s="108" t="s">
        <v>451</v>
      </c>
      <c r="Y18" s="108" t="s">
        <v>452</v>
      </c>
      <c r="Z18" s="108" t="s">
        <v>295</v>
      </c>
      <c r="AA18" s="108" t="s">
        <v>453</v>
      </c>
      <c r="AB18" s="108" t="s">
        <v>454</v>
      </c>
      <c r="AC18" s="108" t="s">
        <v>296</v>
      </c>
      <c r="AD18" s="108" t="s">
        <v>455</v>
      </c>
      <c r="AE18" s="108" t="s">
        <v>456</v>
      </c>
      <c r="AF18" s="108" t="s">
        <v>297</v>
      </c>
      <c r="AG18" s="108" t="s">
        <v>457</v>
      </c>
      <c r="AH18" s="108" t="s">
        <v>458</v>
      </c>
      <c r="AI18" s="108" t="s">
        <v>318</v>
      </c>
      <c r="AJ18" s="108" t="s">
        <v>459</v>
      </c>
      <c r="AK18" s="108" t="s">
        <v>460</v>
      </c>
      <c r="AL18" s="108" t="s">
        <v>319</v>
      </c>
      <c r="AM18" s="108" t="s">
        <v>461</v>
      </c>
      <c r="AN18" s="108" t="s">
        <v>462</v>
      </c>
      <c r="AO18" s="108" t="s">
        <v>320</v>
      </c>
      <c r="AP18" s="108" t="s">
        <v>463</v>
      </c>
      <c r="AQ18" s="108" t="s">
        <v>464</v>
      </c>
      <c r="AR18" s="108" t="s">
        <v>321</v>
      </c>
      <c r="AS18" s="108" t="s">
        <v>465</v>
      </c>
      <c r="AT18" s="108" t="s">
        <v>466</v>
      </c>
      <c r="AU18" s="108" t="s">
        <v>406</v>
      </c>
      <c r="AV18" s="108" t="s">
        <v>467</v>
      </c>
      <c r="AW18" s="108" t="s">
        <v>468</v>
      </c>
      <c r="AX18" s="108" t="s">
        <v>407</v>
      </c>
      <c r="AY18" s="108" t="s">
        <v>469</v>
      </c>
      <c r="AZ18" s="108" t="s">
        <v>470</v>
      </c>
      <c r="BA18" s="108" t="s">
        <v>408</v>
      </c>
      <c r="BB18" s="108" t="s">
        <v>471</v>
      </c>
      <c r="BC18" s="108" t="s">
        <v>472</v>
      </c>
      <c r="BD18" s="108" t="s">
        <v>409</v>
      </c>
      <c r="BE18" s="108" t="s">
        <v>473</v>
      </c>
      <c r="BF18" s="108" t="s">
        <v>474</v>
      </c>
      <c r="BG18" s="108" t="s">
        <v>475</v>
      </c>
      <c r="BH18" s="108" t="s">
        <v>476</v>
      </c>
      <c r="BI18" s="108" t="s">
        <v>477</v>
      </c>
      <c r="BJ18" s="108" t="s">
        <v>478</v>
      </c>
      <c r="BK18" s="108" t="s">
        <v>479</v>
      </c>
      <c r="BL18" s="108" t="s">
        <v>480</v>
      </c>
      <c r="BM18" s="108" t="s">
        <v>481</v>
      </c>
      <c r="BN18" s="108" t="s">
        <v>482</v>
      </c>
      <c r="BO18" s="108" t="s">
        <v>483</v>
      </c>
      <c r="BP18" s="108" t="s">
        <v>484</v>
      </c>
      <c r="BQ18" s="108" t="s">
        <v>500</v>
      </c>
      <c r="BR18" s="108" t="s">
        <v>501</v>
      </c>
      <c r="BS18" s="108" t="s">
        <v>502</v>
      </c>
      <c r="BT18" s="108" t="s">
        <v>503</v>
      </c>
      <c r="BU18" s="108" t="s">
        <v>504</v>
      </c>
      <c r="BV18" s="108" t="s">
        <v>505</v>
      </c>
      <c r="BW18" s="108" t="s">
        <v>506</v>
      </c>
      <c r="BX18" s="108" t="s">
        <v>507</v>
      </c>
      <c r="BY18" s="108" t="s">
        <v>508</v>
      </c>
      <c r="BZ18" s="108" t="s">
        <v>509</v>
      </c>
      <c r="CA18" s="108" t="s">
        <v>510</v>
      </c>
      <c r="CB18" s="108" t="s">
        <v>511</v>
      </c>
      <c r="CC18" s="108" t="s">
        <v>512</v>
      </c>
      <c r="CD18" s="108" t="s">
        <v>513</v>
      </c>
      <c r="CE18" s="108" t="s">
        <v>514</v>
      </c>
      <c r="CF18" s="108" t="s">
        <v>515</v>
      </c>
      <c r="CG18" s="108" t="s">
        <v>516</v>
      </c>
      <c r="CH18" s="108" t="s">
        <v>517</v>
      </c>
      <c r="CI18" s="108" t="s">
        <v>518</v>
      </c>
      <c r="CJ18" s="108" t="s">
        <v>519</v>
      </c>
      <c r="CK18" s="108" t="s">
        <v>520</v>
      </c>
      <c r="CL18" s="108" t="s">
        <v>521</v>
      </c>
      <c r="CM18" s="108" t="s">
        <v>522</v>
      </c>
      <c r="CN18" s="108" t="s">
        <v>523</v>
      </c>
      <c r="CO18" s="108" t="s">
        <v>1124</v>
      </c>
      <c r="CP18" s="108" t="s">
        <v>1125</v>
      </c>
      <c r="CQ18" s="108" t="s">
        <v>1116</v>
      </c>
      <c r="CR18" s="108" t="s">
        <v>1126</v>
      </c>
      <c r="CS18" s="108" t="s">
        <v>1127</v>
      </c>
      <c r="CT18" s="108" t="s">
        <v>1117</v>
      </c>
      <c r="CU18" s="108" t="s">
        <v>1128</v>
      </c>
      <c r="CV18" s="108" t="s">
        <v>1129</v>
      </c>
      <c r="CW18" s="108" t="s">
        <v>1118</v>
      </c>
      <c r="CX18" s="108" t="s">
        <v>1130</v>
      </c>
      <c r="CY18" s="108" t="s">
        <v>1131</v>
      </c>
      <c r="CZ18" s="108" t="s">
        <v>1119</v>
      </c>
      <c r="DA18" s="108" t="s">
        <v>1141</v>
      </c>
      <c r="DB18" s="108" t="s">
        <v>1142</v>
      </c>
      <c r="DC18" s="108" t="s">
        <v>1133</v>
      </c>
      <c r="DD18" s="108" t="s">
        <v>1143</v>
      </c>
      <c r="DE18" s="108" t="s">
        <v>1144</v>
      </c>
      <c r="DF18" s="108" t="s">
        <v>1134</v>
      </c>
      <c r="DG18" s="108" t="s">
        <v>1145</v>
      </c>
      <c r="DH18" s="108" t="s">
        <v>1146</v>
      </c>
      <c r="DI18" s="108" t="s">
        <v>1135</v>
      </c>
      <c r="DJ18" s="108" t="s">
        <v>1147</v>
      </c>
      <c r="DK18" s="108" t="s">
        <v>1148</v>
      </c>
      <c r="DL18" s="108" t="s">
        <v>1132</v>
      </c>
    </row>
    <row r="19" spans="1:116" x14ac:dyDescent="0.2">
      <c r="A19" s="101" t="str">
        <f>B2</f>
        <v>WP #</v>
      </c>
      <c r="B19" s="311" t="str">
        <f>B5</f>
        <v>Project Title</v>
      </c>
      <c r="C19" s="313"/>
      <c r="D19" s="313"/>
      <c r="E19" s="313"/>
      <c r="F19" s="309"/>
      <c r="G19" s="109" t="s">
        <v>14</v>
      </c>
      <c r="H19" s="110">
        <v>0</v>
      </c>
      <c r="I19" s="110">
        <v>0</v>
      </c>
      <c r="J19" s="110">
        <v>0</v>
      </c>
      <c r="K19" s="110">
        <v>0</v>
      </c>
      <c r="L19" s="110">
        <v>0</v>
      </c>
      <c r="M19" s="110">
        <v>0</v>
      </c>
      <c r="N19" s="110">
        <v>0</v>
      </c>
      <c r="O19" s="110">
        <v>0</v>
      </c>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c r="BW19" s="111"/>
      <c r="BX19" s="111"/>
      <c r="BY19" s="111"/>
      <c r="BZ19" s="111"/>
      <c r="CA19" s="111"/>
      <c r="CB19" s="111"/>
      <c r="CC19" s="111"/>
      <c r="CD19" s="111"/>
      <c r="CE19" s="111"/>
      <c r="CF19" s="111"/>
      <c r="CG19" s="111"/>
      <c r="CH19" s="111"/>
      <c r="CI19" s="111"/>
      <c r="CJ19" s="111"/>
      <c r="CK19" s="111"/>
      <c r="CL19" s="111"/>
      <c r="CM19" s="111"/>
      <c r="CN19" s="111"/>
      <c r="CO19" s="111"/>
      <c r="CP19" s="111"/>
      <c r="CQ19" s="111"/>
      <c r="CR19" s="111"/>
      <c r="CS19" s="111"/>
      <c r="CT19" s="111"/>
      <c r="CU19" s="111"/>
      <c r="CV19" s="111"/>
      <c r="CW19" s="111"/>
      <c r="CX19" s="111"/>
      <c r="CY19" s="111"/>
      <c r="CZ19" s="111"/>
      <c r="DA19" s="111"/>
      <c r="DB19" s="111"/>
      <c r="DC19" s="111"/>
      <c r="DD19" s="111"/>
      <c r="DE19" s="111"/>
      <c r="DF19" s="111"/>
      <c r="DG19" s="111"/>
      <c r="DH19" s="111"/>
      <c r="DI19" s="111"/>
      <c r="DJ19" s="111"/>
      <c r="DK19" s="111"/>
      <c r="DL19" s="111"/>
    </row>
    <row r="20" spans="1:116" x14ac:dyDescent="0.2">
      <c r="A20" s="101" t="str">
        <f>B2</f>
        <v>WP #</v>
      </c>
      <c r="B20" s="311" t="str">
        <f>B5</f>
        <v>Project Title</v>
      </c>
      <c r="C20" s="313"/>
      <c r="D20" s="313"/>
      <c r="E20" s="313"/>
      <c r="F20" s="309"/>
      <c r="G20" s="109" t="s">
        <v>492</v>
      </c>
      <c r="H20" s="110">
        <v>0</v>
      </c>
      <c r="I20" s="110">
        <v>0</v>
      </c>
      <c r="J20" s="110">
        <v>0</v>
      </c>
      <c r="K20" s="110">
        <v>0</v>
      </c>
      <c r="L20" s="110">
        <v>0</v>
      </c>
      <c r="M20" s="110">
        <v>0</v>
      </c>
      <c r="N20" s="110">
        <v>0</v>
      </c>
      <c r="O20" s="110">
        <v>0</v>
      </c>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1"/>
      <c r="BU20" s="111"/>
      <c r="BV20" s="111"/>
      <c r="BW20" s="111"/>
      <c r="BX20" s="111"/>
      <c r="BY20" s="111"/>
      <c r="BZ20" s="111"/>
      <c r="CA20" s="111"/>
      <c r="CB20" s="111"/>
      <c r="CC20" s="111"/>
      <c r="CD20" s="111"/>
      <c r="CE20" s="111"/>
      <c r="CF20" s="111"/>
      <c r="CG20" s="111"/>
      <c r="CH20" s="111"/>
      <c r="CI20" s="111"/>
      <c r="CJ20" s="111"/>
      <c r="CK20" s="111"/>
      <c r="CL20" s="111"/>
      <c r="CM20" s="111"/>
      <c r="CN20" s="111"/>
      <c r="CO20" s="111"/>
      <c r="CP20" s="111"/>
      <c r="CQ20" s="111"/>
      <c r="CR20" s="111"/>
      <c r="CS20" s="111"/>
      <c r="CT20" s="111"/>
      <c r="CU20" s="111"/>
      <c r="CV20" s="111"/>
      <c r="CW20" s="111"/>
      <c r="CX20" s="111"/>
      <c r="CY20" s="111"/>
      <c r="CZ20" s="111"/>
      <c r="DA20" s="111"/>
      <c r="DB20" s="111"/>
      <c r="DC20" s="111"/>
      <c r="DD20" s="111"/>
      <c r="DE20" s="111"/>
      <c r="DF20" s="111"/>
      <c r="DG20" s="111"/>
      <c r="DH20" s="111"/>
      <c r="DI20" s="111"/>
      <c r="DJ20" s="111"/>
      <c r="DK20" s="111"/>
      <c r="DL20" s="111"/>
    </row>
    <row r="21" spans="1:116" ht="17.25" customHeight="1" x14ac:dyDescent="0.2"/>
    <row r="22" spans="1:116" ht="24" x14ac:dyDescent="0.2">
      <c r="A22" s="100" t="s">
        <v>485</v>
      </c>
      <c r="B22" s="99" t="s">
        <v>486</v>
      </c>
      <c r="C22" s="100" t="s">
        <v>487</v>
      </c>
      <c r="D22" s="100" t="s">
        <v>254</v>
      </c>
      <c r="E22" s="100" t="s">
        <v>488</v>
      </c>
      <c r="F22" s="100" t="s">
        <v>489</v>
      </c>
      <c r="G22" s="100" t="s">
        <v>490</v>
      </c>
      <c r="H22" s="100" t="s">
        <v>491</v>
      </c>
      <c r="I22" s="108" t="s">
        <v>441</v>
      </c>
      <c r="J22" s="108" t="s">
        <v>442</v>
      </c>
      <c r="K22" s="108" t="s">
        <v>271</v>
      </c>
      <c r="L22" s="108" t="s">
        <v>443</v>
      </c>
      <c r="M22" s="108" t="s">
        <v>444</v>
      </c>
      <c r="N22" s="108" t="s">
        <v>272</v>
      </c>
      <c r="O22" s="108" t="s">
        <v>445</v>
      </c>
      <c r="P22" s="108" t="s">
        <v>446</v>
      </c>
      <c r="Q22" s="108" t="s">
        <v>273</v>
      </c>
      <c r="R22" s="108" t="s">
        <v>447</v>
      </c>
      <c r="S22" s="108" t="s">
        <v>448</v>
      </c>
      <c r="T22" s="108" t="s">
        <v>274</v>
      </c>
      <c r="U22" s="108" t="s">
        <v>449</v>
      </c>
      <c r="V22" s="108" t="s">
        <v>450</v>
      </c>
      <c r="W22" s="108" t="s">
        <v>294</v>
      </c>
      <c r="X22" s="108" t="s">
        <v>451</v>
      </c>
      <c r="Y22" s="108" t="s">
        <v>452</v>
      </c>
      <c r="Z22" s="108" t="s">
        <v>295</v>
      </c>
      <c r="AA22" s="108" t="s">
        <v>453</v>
      </c>
      <c r="AB22" s="108" t="s">
        <v>454</v>
      </c>
      <c r="AC22" s="108" t="s">
        <v>296</v>
      </c>
      <c r="AD22" s="108" t="s">
        <v>455</v>
      </c>
      <c r="AE22" s="108" t="s">
        <v>456</v>
      </c>
      <c r="AF22" s="108" t="s">
        <v>297</v>
      </c>
      <c r="AG22" s="108" t="s">
        <v>457</v>
      </c>
      <c r="AH22" s="108" t="s">
        <v>458</v>
      </c>
      <c r="AI22" s="108" t="s">
        <v>318</v>
      </c>
      <c r="AJ22" s="108" t="s">
        <v>459</v>
      </c>
      <c r="AK22" s="108" t="s">
        <v>460</v>
      </c>
      <c r="AL22" s="108" t="s">
        <v>319</v>
      </c>
      <c r="AM22" s="108" t="s">
        <v>461</v>
      </c>
      <c r="AN22" s="108" t="s">
        <v>462</v>
      </c>
      <c r="AO22" s="108" t="s">
        <v>320</v>
      </c>
      <c r="AP22" s="108" t="s">
        <v>463</v>
      </c>
      <c r="AQ22" s="108" t="s">
        <v>464</v>
      </c>
      <c r="AR22" s="108" t="s">
        <v>321</v>
      </c>
      <c r="AS22" s="108" t="s">
        <v>465</v>
      </c>
      <c r="AT22" s="108" t="s">
        <v>466</v>
      </c>
      <c r="AU22" s="108" t="s">
        <v>406</v>
      </c>
      <c r="AV22" s="108" t="s">
        <v>467</v>
      </c>
      <c r="AW22" s="108" t="s">
        <v>468</v>
      </c>
      <c r="AX22" s="108" t="s">
        <v>407</v>
      </c>
      <c r="AY22" s="108" t="s">
        <v>469</v>
      </c>
      <c r="AZ22" s="108" t="s">
        <v>470</v>
      </c>
      <c r="BA22" s="108" t="s">
        <v>408</v>
      </c>
      <c r="BB22" s="108" t="s">
        <v>471</v>
      </c>
      <c r="BC22" s="108" t="s">
        <v>472</v>
      </c>
      <c r="BD22" s="108" t="s">
        <v>409</v>
      </c>
      <c r="BE22" s="108" t="s">
        <v>473</v>
      </c>
      <c r="BF22" s="108" t="s">
        <v>474</v>
      </c>
      <c r="BG22" s="108" t="s">
        <v>475</v>
      </c>
      <c r="BH22" s="108" t="s">
        <v>476</v>
      </c>
      <c r="BI22" s="108" t="s">
        <v>477</v>
      </c>
      <c r="BJ22" s="108" t="s">
        <v>478</v>
      </c>
      <c r="BK22" s="108" t="s">
        <v>479</v>
      </c>
      <c r="BL22" s="108" t="s">
        <v>480</v>
      </c>
      <c r="BM22" s="108" t="s">
        <v>481</v>
      </c>
      <c r="BN22" s="108" t="s">
        <v>482</v>
      </c>
      <c r="BO22" s="108" t="s">
        <v>483</v>
      </c>
      <c r="BP22" s="108" t="s">
        <v>484</v>
      </c>
      <c r="BQ22" s="108" t="s">
        <v>500</v>
      </c>
      <c r="BR22" s="108" t="s">
        <v>501</v>
      </c>
      <c r="BS22" s="108" t="s">
        <v>502</v>
      </c>
      <c r="BT22" s="108" t="s">
        <v>503</v>
      </c>
      <c r="BU22" s="108" t="s">
        <v>504</v>
      </c>
      <c r="BV22" s="108" t="s">
        <v>505</v>
      </c>
      <c r="BW22" s="108" t="s">
        <v>506</v>
      </c>
      <c r="BX22" s="108" t="s">
        <v>507</v>
      </c>
      <c r="BY22" s="108" t="s">
        <v>508</v>
      </c>
      <c r="BZ22" s="108" t="s">
        <v>509</v>
      </c>
      <c r="CA22" s="108" t="s">
        <v>510</v>
      </c>
      <c r="CB22" s="108" t="s">
        <v>511</v>
      </c>
      <c r="CC22" s="108" t="s">
        <v>512</v>
      </c>
      <c r="CD22" s="108" t="s">
        <v>513</v>
      </c>
      <c r="CE22" s="108" t="s">
        <v>514</v>
      </c>
      <c r="CF22" s="108" t="s">
        <v>515</v>
      </c>
      <c r="CG22" s="108" t="s">
        <v>516</v>
      </c>
      <c r="CH22" s="108" t="s">
        <v>517</v>
      </c>
      <c r="CI22" s="108" t="s">
        <v>518</v>
      </c>
      <c r="CJ22" s="108" t="s">
        <v>519</v>
      </c>
      <c r="CK22" s="108" t="s">
        <v>520</v>
      </c>
      <c r="CL22" s="108" t="s">
        <v>521</v>
      </c>
      <c r="CM22" s="108" t="s">
        <v>522</v>
      </c>
      <c r="CN22" s="108" t="s">
        <v>523</v>
      </c>
      <c r="CO22" s="108" t="s">
        <v>1124</v>
      </c>
      <c r="CP22" s="108" t="s">
        <v>1125</v>
      </c>
      <c r="CQ22" s="108" t="s">
        <v>1116</v>
      </c>
      <c r="CR22" s="108" t="s">
        <v>1126</v>
      </c>
      <c r="CS22" s="108" t="s">
        <v>1127</v>
      </c>
      <c r="CT22" s="108" t="s">
        <v>1117</v>
      </c>
      <c r="CU22" s="108" t="s">
        <v>1128</v>
      </c>
      <c r="CV22" s="108" t="s">
        <v>1129</v>
      </c>
      <c r="CW22" s="108" t="s">
        <v>1118</v>
      </c>
      <c r="CX22" s="108" t="s">
        <v>1130</v>
      </c>
      <c r="CY22" s="108" t="s">
        <v>1131</v>
      </c>
      <c r="CZ22" s="108" t="s">
        <v>1119</v>
      </c>
      <c r="DA22" s="108" t="s">
        <v>1141</v>
      </c>
      <c r="DB22" s="108" t="s">
        <v>1142</v>
      </c>
      <c r="DC22" s="108" t="s">
        <v>1133</v>
      </c>
      <c r="DD22" s="108" t="s">
        <v>1143</v>
      </c>
      <c r="DE22" s="108" t="s">
        <v>1144</v>
      </c>
      <c r="DF22" s="108" t="s">
        <v>1134</v>
      </c>
      <c r="DG22" s="108" t="s">
        <v>1145</v>
      </c>
      <c r="DH22" s="108" t="s">
        <v>1146</v>
      </c>
      <c r="DI22" s="108" t="s">
        <v>1135</v>
      </c>
      <c r="DJ22" s="108" t="s">
        <v>1147</v>
      </c>
      <c r="DK22" s="108" t="s">
        <v>1148</v>
      </c>
      <c r="DL22" s="108" t="s">
        <v>1132</v>
      </c>
    </row>
    <row r="23" spans="1:116" x14ac:dyDescent="0.2">
      <c r="A23" s="104"/>
      <c r="B23" s="101"/>
      <c r="C23" s="101"/>
      <c r="D23" s="105"/>
      <c r="E23" s="105"/>
      <c r="F23" s="104"/>
      <c r="G23" s="104"/>
      <c r="H23" s="102"/>
      <c r="I23" s="103"/>
      <c r="J23" s="103"/>
      <c r="K23" s="103"/>
      <c r="L23" s="103"/>
      <c r="M23" s="103"/>
      <c r="N23" s="103"/>
      <c r="O23" s="103"/>
      <c r="P23" s="103"/>
      <c r="Q23" s="103"/>
      <c r="R23" s="103"/>
      <c r="S23" s="103"/>
      <c r="T23" s="103"/>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3"/>
      <c r="BI23" s="103"/>
      <c r="BJ23" s="103"/>
      <c r="BK23" s="103"/>
      <c r="BL23" s="103"/>
      <c r="BM23" s="103"/>
      <c r="BN23" s="103"/>
      <c r="BO23" s="103"/>
      <c r="BP23" s="103"/>
      <c r="BQ23" s="103"/>
      <c r="BR23" s="103"/>
      <c r="BS23" s="103"/>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03"/>
      <c r="CR23" s="103"/>
      <c r="CS23" s="103"/>
      <c r="CT23" s="103"/>
      <c r="CU23" s="103"/>
      <c r="CV23" s="103"/>
      <c r="CW23" s="103"/>
      <c r="CX23" s="103"/>
      <c r="CY23" s="103"/>
      <c r="CZ23" s="103"/>
      <c r="DA23" s="103"/>
      <c r="DB23" s="103"/>
      <c r="DC23" s="103"/>
      <c r="DD23" s="103"/>
      <c r="DE23" s="103"/>
      <c r="DF23" s="103"/>
      <c r="DG23" s="103"/>
      <c r="DH23" s="103"/>
      <c r="DI23" s="103"/>
      <c r="DJ23" s="103"/>
      <c r="DK23" s="103"/>
      <c r="DL23" s="103"/>
    </row>
    <row r="24" spans="1:116" x14ac:dyDescent="0.2">
      <c r="A24" s="104"/>
      <c r="B24" s="101"/>
      <c r="C24" s="101"/>
      <c r="D24" s="105"/>
      <c r="E24" s="105"/>
      <c r="F24" s="104"/>
      <c r="G24" s="104"/>
      <c r="H24" s="102"/>
      <c r="I24" s="103"/>
      <c r="J24" s="103"/>
      <c r="K24" s="103"/>
      <c r="L24" s="103"/>
      <c r="M24" s="103"/>
      <c r="N24" s="103"/>
      <c r="O24" s="103"/>
      <c r="P24" s="103"/>
      <c r="Q24" s="103"/>
      <c r="R24" s="103"/>
      <c r="S24" s="103"/>
      <c r="T24" s="103"/>
      <c r="U24" s="102"/>
      <c r="V24" s="102"/>
      <c r="W24" s="102"/>
      <c r="X24" s="102"/>
      <c r="Y24" s="102"/>
      <c r="Z24" s="102"/>
      <c r="AA24" s="102"/>
      <c r="AB24" s="102"/>
      <c r="AC24" s="102"/>
      <c r="AD24" s="102"/>
      <c r="AE24" s="102"/>
      <c r="AF24" s="102"/>
      <c r="AG24" s="102"/>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c r="CS24" s="103"/>
      <c r="CT24" s="103"/>
      <c r="CU24" s="103"/>
      <c r="CV24" s="103"/>
      <c r="CW24" s="103"/>
      <c r="CX24" s="103"/>
      <c r="CY24" s="103"/>
      <c r="CZ24" s="103"/>
      <c r="DA24" s="103"/>
      <c r="DB24" s="103"/>
      <c r="DC24" s="103"/>
      <c r="DD24" s="103"/>
      <c r="DE24" s="103"/>
      <c r="DF24" s="103"/>
      <c r="DG24" s="103"/>
      <c r="DH24" s="103"/>
      <c r="DI24" s="103"/>
      <c r="DJ24" s="103"/>
      <c r="DK24" s="103"/>
      <c r="DL24" s="103"/>
    </row>
    <row r="25" spans="1:116" x14ac:dyDescent="0.2">
      <c r="A25" s="104"/>
      <c r="B25" s="101"/>
      <c r="C25" s="101"/>
      <c r="D25" s="105"/>
      <c r="E25" s="105"/>
      <c r="F25" s="104"/>
      <c r="G25" s="104"/>
      <c r="H25" s="102"/>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2"/>
      <c r="AH25" s="102"/>
      <c r="AI25" s="102"/>
      <c r="AJ25" s="102"/>
      <c r="AK25" s="102"/>
      <c r="AL25" s="102"/>
      <c r="AM25" s="102"/>
      <c r="AN25" s="102"/>
      <c r="AO25" s="102"/>
      <c r="AP25" s="102"/>
      <c r="AQ25" s="102"/>
      <c r="AR25" s="102"/>
      <c r="AS25" s="102"/>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c r="CA25" s="103"/>
      <c r="CB25" s="103"/>
      <c r="CC25" s="103"/>
      <c r="CD25" s="103"/>
      <c r="CE25" s="103"/>
      <c r="CF25" s="103"/>
      <c r="CG25" s="103"/>
      <c r="CH25" s="103"/>
      <c r="CI25" s="103"/>
      <c r="CJ25" s="103"/>
      <c r="CK25" s="103"/>
      <c r="CL25" s="103"/>
      <c r="CM25" s="103"/>
      <c r="CN25" s="103"/>
      <c r="CO25" s="103"/>
      <c r="CP25" s="103"/>
      <c r="CQ25" s="103"/>
      <c r="CR25" s="103"/>
      <c r="CS25" s="103"/>
      <c r="CT25" s="103"/>
      <c r="CU25" s="103"/>
      <c r="CV25" s="103"/>
      <c r="CW25" s="103"/>
      <c r="CX25" s="103"/>
      <c r="CY25" s="103"/>
      <c r="CZ25" s="103"/>
      <c r="DA25" s="103"/>
      <c r="DB25" s="103"/>
      <c r="DC25" s="103"/>
      <c r="DD25" s="103"/>
      <c r="DE25" s="103"/>
      <c r="DF25" s="103"/>
      <c r="DG25" s="103"/>
      <c r="DH25" s="103"/>
      <c r="DI25" s="103"/>
      <c r="DJ25" s="103"/>
      <c r="DK25" s="103"/>
      <c r="DL25" s="103"/>
    </row>
    <row r="26" spans="1:116" x14ac:dyDescent="0.2">
      <c r="A26" s="104"/>
      <c r="B26" s="101"/>
      <c r="C26" s="101"/>
      <c r="D26" s="105"/>
      <c r="E26" s="105"/>
      <c r="F26" s="104"/>
      <c r="G26" s="104"/>
      <c r="H26" s="102"/>
      <c r="I26" s="103"/>
      <c r="J26" s="103"/>
      <c r="K26" s="103"/>
      <c r="L26" s="103"/>
      <c r="M26" s="103"/>
      <c r="N26" s="103"/>
      <c r="O26" s="103"/>
      <c r="P26" s="103"/>
      <c r="Q26" s="103"/>
      <c r="R26" s="103"/>
      <c r="S26" s="103"/>
      <c r="T26" s="103"/>
      <c r="U26" s="102"/>
      <c r="V26" s="102"/>
      <c r="W26" s="102"/>
      <c r="X26" s="102"/>
      <c r="Y26" s="102"/>
      <c r="Z26" s="102"/>
      <c r="AA26" s="102"/>
      <c r="AB26" s="102"/>
      <c r="AC26" s="102"/>
      <c r="AD26" s="102"/>
      <c r="AE26" s="102"/>
      <c r="AF26" s="102"/>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3"/>
      <c r="CY26" s="103"/>
      <c r="CZ26" s="103"/>
      <c r="DA26" s="103"/>
      <c r="DB26" s="103"/>
      <c r="DC26" s="103"/>
      <c r="DD26" s="103"/>
      <c r="DE26" s="103"/>
      <c r="DF26" s="103"/>
      <c r="DG26" s="103"/>
      <c r="DH26" s="103"/>
      <c r="DI26" s="103"/>
      <c r="DJ26" s="103"/>
      <c r="DK26" s="103"/>
      <c r="DL26" s="103"/>
    </row>
    <row r="27" spans="1:116" x14ac:dyDescent="0.2">
      <c r="A27" s="104"/>
      <c r="B27" s="101"/>
      <c r="C27" s="101"/>
      <c r="D27" s="105"/>
      <c r="E27" s="105"/>
      <c r="F27" s="104"/>
      <c r="G27" s="104"/>
      <c r="H27" s="102"/>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2"/>
      <c r="AH27" s="102"/>
      <c r="AI27" s="102"/>
      <c r="AJ27" s="102"/>
      <c r="AK27" s="102"/>
      <c r="AL27" s="102"/>
      <c r="AM27" s="102"/>
      <c r="AN27" s="102"/>
      <c r="AO27" s="102"/>
      <c r="AP27" s="102"/>
      <c r="AQ27" s="102"/>
      <c r="AR27" s="102"/>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3"/>
      <c r="DE27" s="103"/>
      <c r="DF27" s="103"/>
      <c r="DG27" s="103"/>
      <c r="DH27" s="103"/>
      <c r="DI27" s="103"/>
      <c r="DJ27" s="103"/>
      <c r="DK27" s="103"/>
      <c r="DL27" s="103"/>
    </row>
    <row r="28" spans="1:116" x14ac:dyDescent="0.2">
      <c r="A28" s="104"/>
      <c r="B28" s="101"/>
      <c r="C28" s="101"/>
      <c r="D28" s="105"/>
      <c r="E28" s="105"/>
      <c r="F28" s="104"/>
      <c r="G28" s="104"/>
      <c r="H28" s="102"/>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2"/>
      <c r="AT28" s="102"/>
      <c r="AU28" s="102"/>
      <c r="AV28" s="102"/>
      <c r="AW28" s="102"/>
      <c r="AX28" s="102"/>
      <c r="AY28" s="102"/>
      <c r="AZ28" s="102"/>
      <c r="BA28" s="102"/>
      <c r="BB28" s="102"/>
      <c r="BC28" s="102"/>
      <c r="BD28" s="102"/>
      <c r="BE28" s="103"/>
      <c r="BF28" s="103"/>
      <c r="BG28" s="103"/>
      <c r="BH28" s="103"/>
      <c r="BI28" s="103"/>
      <c r="BJ28" s="103"/>
      <c r="BK28" s="103"/>
      <c r="BL28" s="103"/>
      <c r="BM28" s="103"/>
      <c r="BN28" s="103"/>
      <c r="BO28" s="103"/>
      <c r="BP28" s="103"/>
      <c r="BQ28" s="103"/>
      <c r="BR28" s="103"/>
      <c r="BS28" s="103"/>
      <c r="BT28" s="103"/>
      <c r="BU28" s="103"/>
      <c r="BV28" s="103"/>
      <c r="BW28" s="103"/>
      <c r="BX28" s="103"/>
      <c r="BY28" s="103"/>
      <c r="BZ28" s="103"/>
      <c r="CA28" s="103"/>
      <c r="CB28" s="103"/>
      <c r="CC28" s="103"/>
      <c r="CD28" s="103"/>
      <c r="CE28" s="103"/>
      <c r="CF28" s="103"/>
      <c r="CG28" s="103"/>
      <c r="CH28" s="103"/>
      <c r="CI28" s="103"/>
      <c r="CJ28" s="103"/>
      <c r="CK28" s="103"/>
      <c r="CL28" s="103"/>
      <c r="CM28" s="103"/>
      <c r="CN28" s="103"/>
      <c r="CO28" s="103"/>
      <c r="CP28" s="103"/>
      <c r="CQ28" s="103"/>
      <c r="CR28" s="103"/>
      <c r="CS28" s="103"/>
      <c r="CT28" s="103"/>
      <c r="CU28" s="103"/>
      <c r="CV28" s="103"/>
      <c r="CW28" s="103"/>
      <c r="CX28" s="103"/>
      <c r="CY28" s="103"/>
      <c r="CZ28" s="103"/>
      <c r="DA28" s="103"/>
      <c r="DB28" s="103"/>
      <c r="DC28" s="103"/>
      <c r="DD28" s="103"/>
      <c r="DE28" s="103"/>
      <c r="DF28" s="103"/>
      <c r="DG28" s="103"/>
      <c r="DH28" s="103"/>
      <c r="DI28" s="103"/>
      <c r="DJ28" s="103"/>
      <c r="DK28" s="103"/>
      <c r="DL28" s="103"/>
    </row>
    <row r="29" spans="1:116" x14ac:dyDescent="0.2">
      <c r="A29" s="104"/>
      <c r="B29" s="101"/>
      <c r="C29" s="101"/>
      <c r="D29" s="105"/>
      <c r="E29" s="105"/>
      <c r="F29" s="104"/>
      <c r="G29" s="104"/>
      <c r="H29" s="102"/>
      <c r="I29" s="103"/>
      <c r="J29" s="103"/>
      <c r="K29" s="103"/>
      <c r="L29" s="103"/>
      <c r="M29" s="103"/>
      <c r="N29" s="103"/>
      <c r="O29" s="103"/>
      <c r="P29" s="103"/>
      <c r="Q29" s="103"/>
      <c r="R29" s="103"/>
      <c r="S29" s="103"/>
      <c r="T29" s="103"/>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3"/>
      <c r="BF29" s="103"/>
      <c r="BG29" s="103"/>
      <c r="BH29" s="103"/>
      <c r="BI29" s="103"/>
      <c r="BJ29" s="103"/>
      <c r="BK29" s="103"/>
      <c r="BL29" s="103"/>
      <c r="BM29" s="103"/>
      <c r="BN29" s="103"/>
      <c r="BO29" s="103"/>
      <c r="BP29" s="103"/>
      <c r="BQ29" s="103"/>
      <c r="BR29" s="103"/>
      <c r="BS29" s="103"/>
      <c r="BT29" s="103"/>
      <c r="BU29" s="103"/>
      <c r="BV29" s="103"/>
      <c r="BW29" s="103"/>
      <c r="BX29" s="103"/>
      <c r="BY29" s="103"/>
      <c r="BZ29" s="103"/>
      <c r="CA29" s="103"/>
      <c r="CB29" s="103"/>
      <c r="CC29" s="103"/>
      <c r="CD29" s="103"/>
      <c r="CE29" s="103"/>
      <c r="CF29" s="103"/>
      <c r="CG29" s="103"/>
      <c r="CH29" s="103"/>
      <c r="CI29" s="103"/>
      <c r="CJ29" s="103"/>
      <c r="CK29" s="103"/>
      <c r="CL29" s="103"/>
      <c r="CM29" s="103"/>
      <c r="CN29" s="103"/>
      <c r="CO29" s="103"/>
      <c r="CP29" s="103"/>
      <c r="CQ29" s="103"/>
      <c r="CR29" s="103"/>
      <c r="CS29" s="103"/>
      <c r="CT29" s="103"/>
      <c r="CU29" s="103"/>
      <c r="CV29" s="103"/>
      <c r="CW29" s="103"/>
      <c r="CX29" s="103"/>
      <c r="CY29" s="103"/>
      <c r="CZ29" s="103"/>
      <c r="DA29" s="103"/>
      <c r="DB29" s="103"/>
      <c r="DC29" s="103"/>
      <c r="DD29" s="103"/>
      <c r="DE29" s="103"/>
      <c r="DF29" s="103"/>
      <c r="DG29" s="103"/>
      <c r="DH29" s="103"/>
      <c r="DI29" s="103"/>
      <c r="DJ29" s="103"/>
      <c r="DK29" s="103"/>
      <c r="DL29" s="103"/>
    </row>
    <row r="30" spans="1:116" x14ac:dyDescent="0.2">
      <c r="A30" s="104"/>
      <c r="B30" s="101"/>
      <c r="C30" s="101"/>
      <c r="D30" s="105"/>
      <c r="E30" s="105"/>
      <c r="F30" s="104"/>
      <c r="G30" s="104"/>
      <c r="H30" s="102"/>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3"/>
      <c r="BF30" s="103"/>
      <c r="BG30" s="103"/>
      <c r="BH30" s="103"/>
      <c r="BI30" s="103"/>
      <c r="BJ30" s="103"/>
      <c r="BK30" s="103"/>
      <c r="BL30" s="103"/>
      <c r="BM30" s="103"/>
      <c r="BN30" s="103"/>
      <c r="BO30" s="103"/>
      <c r="BP30" s="103"/>
      <c r="BQ30" s="103"/>
      <c r="BR30" s="103"/>
      <c r="BS30" s="103"/>
      <c r="BT30" s="103"/>
      <c r="BU30" s="103"/>
      <c r="BV30" s="103"/>
      <c r="BW30" s="103"/>
      <c r="BX30" s="103"/>
      <c r="BY30" s="103"/>
      <c r="BZ30" s="103"/>
      <c r="CA30" s="103"/>
      <c r="CB30" s="103"/>
      <c r="CC30" s="103"/>
      <c r="CD30" s="103"/>
      <c r="CE30" s="103"/>
      <c r="CF30" s="103"/>
      <c r="CG30" s="103"/>
      <c r="CH30" s="103"/>
      <c r="CI30" s="103"/>
      <c r="CJ30" s="103"/>
      <c r="CK30" s="103"/>
      <c r="CL30" s="103"/>
      <c r="CM30" s="103"/>
      <c r="CN30" s="103"/>
      <c r="CO30" s="103"/>
      <c r="CP30" s="103"/>
      <c r="CQ30" s="103"/>
      <c r="CR30" s="103"/>
      <c r="CS30" s="103"/>
      <c r="CT30" s="103"/>
      <c r="CU30" s="103"/>
      <c r="CV30" s="103"/>
      <c r="CW30" s="103"/>
      <c r="CX30" s="103"/>
      <c r="CY30" s="103"/>
      <c r="CZ30" s="103"/>
      <c r="DA30" s="103"/>
      <c r="DB30" s="103"/>
      <c r="DC30" s="103"/>
      <c r="DD30" s="103"/>
      <c r="DE30" s="103"/>
      <c r="DF30" s="103"/>
      <c r="DG30" s="103"/>
      <c r="DH30" s="103"/>
      <c r="DI30" s="103"/>
      <c r="DJ30" s="103"/>
      <c r="DK30" s="103"/>
      <c r="DL30" s="103"/>
    </row>
    <row r="31" spans="1:116" x14ac:dyDescent="0.2">
      <c r="A31" s="104"/>
      <c r="B31" s="101"/>
      <c r="C31" s="101"/>
      <c r="D31" s="105"/>
      <c r="E31" s="105"/>
      <c r="F31" s="104"/>
      <c r="G31" s="104"/>
      <c r="H31" s="102"/>
      <c r="I31" s="103"/>
      <c r="J31" s="103"/>
      <c r="K31" s="103"/>
      <c r="L31" s="103"/>
      <c r="M31" s="103"/>
      <c r="N31" s="103"/>
      <c r="O31" s="103"/>
      <c r="P31" s="103"/>
      <c r="Q31" s="103"/>
      <c r="R31" s="103"/>
      <c r="S31" s="103"/>
      <c r="T31" s="103"/>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3"/>
      <c r="BF31" s="103"/>
      <c r="BG31" s="10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3"/>
      <c r="DE31" s="103"/>
      <c r="DF31" s="103"/>
      <c r="DG31" s="103"/>
      <c r="DH31" s="103"/>
      <c r="DI31" s="103"/>
      <c r="DJ31" s="103"/>
      <c r="DK31" s="103"/>
      <c r="DL31" s="103"/>
    </row>
    <row r="32" spans="1:116" x14ac:dyDescent="0.2">
      <c r="A32" s="104"/>
      <c r="B32" s="101"/>
      <c r="C32" s="101"/>
      <c r="D32" s="105"/>
      <c r="E32" s="105"/>
      <c r="F32" s="104"/>
      <c r="G32" s="104"/>
      <c r="H32" s="102"/>
      <c r="I32" s="103"/>
      <c r="J32" s="103"/>
      <c r="K32" s="103"/>
      <c r="L32" s="103"/>
      <c r="M32" s="103"/>
      <c r="N32" s="103"/>
      <c r="O32" s="103"/>
      <c r="P32" s="103"/>
      <c r="Q32" s="103"/>
      <c r="R32" s="103"/>
      <c r="S32" s="103"/>
      <c r="T32" s="103"/>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3"/>
      <c r="BF32" s="103"/>
      <c r="BG32" s="103"/>
      <c r="BH32" s="103"/>
      <c r="BI32" s="103"/>
      <c r="BJ32" s="103"/>
      <c r="BK32" s="103"/>
      <c r="BL32" s="103"/>
      <c r="BM32" s="103"/>
      <c r="BN32" s="103"/>
      <c r="BO32" s="103"/>
      <c r="BP32" s="103"/>
      <c r="BQ32" s="103"/>
      <c r="BR32" s="103"/>
      <c r="BS32" s="103"/>
      <c r="BT32" s="103"/>
      <c r="BU32" s="103"/>
      <c r="BV32" s="103"/>
      <c r="BW32" s="103"/>
      <c r="BX32" s="103"/>
      <c r="BY32" s="103"/>
      <c r="BZ32" s="103"/>
      <c r="CA32" s="103"/>
      <c r="CB32" s="103"/>
      <c r="CC32" s="103"/>
      <c r="CD32" s="103"/>
      <c r="CE32" s="103"/>
      <c r="CF32" s="103"/>
      <c r="CG32" s="103"/>
      <c r="CH32" s="103"/>
      <c r="CI32" s="103"/>
      <c r="CJ32" s="103"/>
      <c r="CK32" s="103"/>
      <c r="CL32" s="103"/>
      <c r="CM32" s="103"/>
      <c r="CN32" s="103"/>
      <c r="CO32" s="103"/>
      <c r="CP32" s="103"/>
      <c r="CQ32" s="103"/>
      <c r="CR32" s="103"/>
      <c r="CS32" s="103"/>
      <c r="CT32" s="103"/>
      <c r="CU32" s="103"/>
      <c r="CV32" s="103"/>
      <c r="CW32" s="103"/>
      <c r="CX32" s="103"/>
      <c r="CY32" s="103"/>
      <c r="CZ32" s="103"/>
      <c r="DA32" s="103"/>
      <c r="DB32" s="103"/>
      <c r="DC32" s="103"/>
      <c r="DD32" s="103"/>
      <c r="DE32" s="103"/>
      <c r="DF32" s="103"/>
      <c r="DG32" s="103"/>
      <c r="DH32" s="103"/>
      <c r="DI32" s="103"/>
      <c r="DJ32" s="103"/>
      <c r="DK32" s="103"/>
      <c r="DL32" s="103"/>
    </row>
    <row r="33" spans="1:116" x14ac:dyDescent="0.2">
      <c r="A33" s="104"/>
      <c r="B33" s="101"/>
      <c r="C33" s="101"/>
      <c r="D33" s="105"/>
      <c r="E33" s="105"/>
      <c r="F33" s="104"/>
      <c r="G33" s="104"/>
      <c r="H33" s="102"/>
      <c r="I33" s="103"/>
      <c r="J33" s="103"/>
      <c r="K33" s="103"/>
      <c r="L33" s="103"/>
      <c r="M33" s="103"/>
      <c r="N33" s="103"/>
      <c r="O33" s="103"/>
      <c r="P33" s="103"/>
      <c r="Q33" s="103"/>
      <c r="R33" s="103"/>
      <c r="S33" s="103"/>
      <c r="T33" s="103"/>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3"/>
      <c r="BF33" s="103"/>
      <c r="BG33" s="103"/>
      <c r="BH33" s="103"/>
      <c r="BI33" s="103"/>
      <c r="BJ33" s="103"/>
      <c r="BK33" s="103"/>
      <c r="BL33" s="103"/>
      <c r="BM33" s="103"/>
      <c r="BN33" s="103"/>
      <c r="BO33" s="103"/>
      <c r="BP33" s="103"/>
      <c r="BQ33" s="103"/>
      <c r="BR33" s="103"/>
      <c r="BS33" s="103"/>
      <c r="BT33" s="103"/>
      <c r="BU33" s="103"/>
      <c r="BV33" s="103"/>
      <c r="BW33" s="103"/>
      <c r="BX33" s="103"/>
      <c r="BY33" s="103"/>
      <c r="BZ33" s="103"/>
      <c r="CA33" s="103"/>
      <c r="CB33" s="103"/>
      <c r="CC33" s="103"/>
      <c r="CD33" s="103"/>
      <c r="CE33" s="103"/>
      <c r="CF33" s="103"/>
      <c r="CG33" s="103"/>
      <c r="CH33" s="103"/>
      <c r="CI33" s="103"/>
      <c r="CJ33" s="103"/>
      <c r="CK33" s="103"/>
      <c r="CL33" s="103"/>
      <c r="CM33" s="103"/>
      <c r="CN33" s="103"/>
      <c r="CO33" s="103"/>
      <c r="CP33" s="103"/>
      <c r="CQ33" s="103"/>
      <c r="CR33" s="103"/>
      <c r="CS33" s="103"/>
      <c r="CT33" s="103"/>
      <c r="CU33" s="103"/>
      <c r="CV33" s="103"/>
      <c r="CW33" s="103"/>
      <c r="CX33" s="103"/>
      <c r="CY33" s="103"/>
      <c r="CZ33" s="103"/>
      <c r="DA33" s="103"/>
      <c r="DB33" s="103"/>
      <c r="DC33" s="103"/>
      <c r="DD33" s="103"/>
      <c r="DE33" s="103"/>
      <c r="DF33" s="103"/>
      <c r="DG33" s="103"/>
      <c r="DH33" s="103"/>
      <c r="DI33" s="103"/>
      <c r="DJ33" s="103"/>
      <c r="DK33" s="103"/>
      <c r="DL33" s="103"/>
    </row>
    <row r="34" spans="1:116" x14ac:dyDescent="0.2">
      <c r="A34" s="104"/>
      <c r="B34" s="101"/>
      <c r="C34" s="101"/>
      <c r="D34" s="105"/>
      <c r="E34" s="105"/>
      <c r="F34" s="104"/>
      <c r="G34" s="104"/>
      <c r="H34" s="102"/>
      <c r="I34" s="103"/>
      <c r="J34" s="103"/>
      <c r="K34" s="103"/>
      <c r="L34" s="103"/>
      <c r="M34" s="103"/>
      <c r="N34" s="103"/>
      <c r="O34" s="103"/>
      <c r="P34" s="103"/>
      <c r="Q34" s="103"/>
      <c r="R34" s="103"/>
      <c r="S34" s="103"/>
      <c r="T34" s="103"/>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3"/>
      <c r="BF34" s="103"/>
      <c r="BG34" s="103"/>
      <c r="BH34" s="103"/>
      <c r="BI34" s="103"/>
      <c r="BJ34" s="103"/>
      <c r="BK34" s="103"/>
      <c r="BL34" s="103"/>
      <c r="BM34" s="103"/>
      <c r="BN34" s="103"/>
      <c r="BO34" s="103"/>
      <c r="BP34" s="103"/>
      <c r="BQ34" s="103"/>
      <c r="BR34" s="103"/>
      <c r="BS34" s="103"/>
      <c r="BT34" s="103"/>
      <c r="BU34" s="103"/>
      <c r="BV34" s="103"/>
      <c r="BW34" s="103"/>
      <c r="BX34" s="103"/>
      <c r="BY34" s="103"/>
      <c r="BZ34" s="103"/>
      <c r="CA34" s="103"/>
      <c r="CB34" s="103"/>
      <c r="CC34" s="103"/>
      <c r="CD34" s="103"/>
      <c r="CE34" s="103"/>
      <c r="CF34" s="103"/>
      <c r="CG34" s="103"/>
      <c r="CH34" s="103"/>
      <c r="CI34" s="103"/>
      <c r="CJ34" s="103"/>
      <c r="CK34" s="103"/>
      <c r="CL34" s="103"/>
      <c r="CM34" s="103"/>
      <c r="CN34" s="103"/>
      <c r="CO34" s="103"/>
      <c r="CP34" s="103"/>
      <c r="CQ34" s="103"/>
      <c r="CR34" s="103"/>
      <c r="CS34" s="103"/>
      <c r="CT34" s="103"/>
      <c r="CU34" s="103"/>
      <c r="CV34" s="103"/>
      <c r="CW34" s="103"/>
      <c r="CX34" s="103"/>
      <c r="CY34" s="103"/>
      <c r="CZ34" s="103"/>
      <c r="DA34" s="103"/>
      <c r="DB34" s="103"/>
      <c r="DC34" s="103"/>
      <c r="DD34" s="103"/>
      <c r="DE34" s="103"/>
      <c r="DF34" s="103"/>
      <c r="DG34" s="103"/>
      <c r="DH34" s="103"/>
      <c r="DI34" s="103"/>
      <c r="DJ34" s="103"/>
      <c r="DK34" s="103"/>
      <c r="DL34" s="103"/>
    </row>
  </sheetData>
  <mergeCells count="19">
    <mergeCell ref="B20:F20"/>
    <mergeCell ref="B13:C13"/>
    <mergeCell ref="B14:C14"/>
    <mergeCell ref="B15:C15"/>
    <mergeCell ref="B16:C16"/>
    <mergeCell ref="B18:F18"/>
    <mergeCell ref="B19:F19"/>
    <mergeCell ref="B12:C12"/>
    <mergeCell ref="B1:C1"/>
    <mergeCell ref="B7:C7"/>
    <mergeCell ref="B8:C8"/>
    <mergeCell ref="B9:C9"/>
    <mergeCell ref="B10:C10"/>
    <mergeCell ref="B11:C11"/>
    <mergeCell ref="B2:C2"/>
    <mergeCell ref="B3:C3"/>
    <mergeCell ref="B4:C4"/>
    <mergeCell ref="B5:C5"/>
    <mergeCell ref="B6:C6"/>
  </mergeCells>
  <hyperlinks>
    <hyperlink ref="B9" r:id="rId1" xr:uid="{BB29033E-13C1-4327-AE26-812C98A4F8DC}"/>
  </hyperlinks>
  <pageMargins left="0.25" right="0.25" top="0.5" bottom="0.5" header="0.5" footer="0.25"/>
  <pageSetup orientation="landscape" r:id="rId2"/>
  <headerFooter alignWithMargins="0">
    <oddFooter>&amp;L&amp;"Arial"&amp;9 Current as of 11-12-2015 
&amp;"Arial"&amp;9Page &amp;P of &amp;N 
&amp;F &amp;C&amp;R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8E66A7EA85FE94BBB7AADC357EE2548" ma:contentTypeVersion="2" ma:contentTypeDescription="Create a new document." ma:contentTypeScope="" ma:versionID="8487822dc2c6892f7d4d1b06de3343ab">
  <xsd:schema xmlns:xsd="http://www.w3.org/2001/XMLSchema" xmlns:xs="http://www.w3.org/2001/XMLSchema" xmlns:p="http://schemas.microsoft.com/office/2006/metadata/properties" xmlns:ns2="3a213b5d-eaca-4f16-9a34-a42b9a211b9d" targetNamespace="http://schemas.microsoft.com/office/2006/metadata/properties" ma:root="true" ma:fieldsID="0e563afe2716f00bb51f0d1fe5fdf2ca" ns2:_="">
    <xsd:import namespace="3a213b5d-eaca-4f16-9a34-a42b9a211b9d"/>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213b5d-eaca-4f16-9a34-a42b9a211b9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DDB7DD-315F-4D0C-B17B-2E6859DC2C39}">
  <ds:schemaRefs>
    <ds:schemaRef ds:uri="http://schemas.microsoft.com/sharepoint/v3/contenttype/forms"/>
  </ds:schemaRefs>
</ds:datastoreItem>
</file>

<file path=customXml/itemProps2.xml><?xml version="1.0" encoding="utf-8"?>
<ds:datastoreItem xmlns:ds="http://schemas.openxmlformats.org/officeDocument/2006/customXml" ds:itemID="{2B14F32C-D981-471A-9C79-9A2D382ED943}"/>
</file>

<file path=customXml/itemProps3.xml><?xml version="1.0" encoding="utf-8"?>
<ds:datastoreItem xmlns:ds="http://schemas.openxmlformats.org/officeDocument/2006/customXml" ds:itemID="{FC3D352F-6BFE-400A-AAFF-564493A42DB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Cover Sheet</vt:lpstr>
      <vt:lpstr>Accomplishments</vt:lpstr>
      <vt:lpstr>Products</vt:lpstr>
      <vt:lpstr>Students and Collaborators</vt:lpstr>
      <vt:lpstr>Impacts</vt:lpstr>
      <vt:lpstr>Changes-Problems</vt:lpstr>
      <vt:lpstr>Cost and Schedule Status</vt:lpstr>
      <vt:lpstr>Project Outcomes</vt:lpstr>
      <vt:lpstr>Quarterly Report Data</vt:lpstr>
      <vt:lpstr>FedMgr</vt:lpstr>
      <vt:lpstr>DATA</vt:lpstr>
      <vt:lpstr>'Cost and Schedule Status'!Print_Area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Yarwood</dc:creator>
  <cp:lastModifiedBy>David Bates</cp:lastModifiedBy>
  <dcterms:created xsi:type="dcterms:W3CDTF">2015-06-11T13:52:06Z</dcterms:created>
  <dcterms:modified xsi:type="dcterms:W3CDTF">2023-06-09T13:18:50Z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0x01010088E66A7EA85FE94BBB7AADC357EE2548</vt:lpwstr>
  </property>
</Properties>
</file>